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asc-eplus-ces\1-Programme 2021-2027\2-Modèles types &amp; procédures\Procédures techniques outils\"/>
    </mc:Choice>
  </mc:AlternateContent>
  <bookViews>
    <workbookView xWindow="0" yWindow="0" windowWidth="19200" windowHeight="7605" tabRatio="618" activeTab="2"/>
  </bookViews>
  <sheets>
    <sheet name="Demande pot de reserve" sheetId="3" r:id="rId1"/>
    <sheet name="Calcul des mobilités" sheetId="1" r:id="rId2"/>
    <sheet name="Barème Pays d'activité" sheetId="2" r:id="rId3"/>
  </sheets>
  <externalReferences>
    <externalReference r:id="rId4"/>
  </externalReferences>
  <definedNames>
    <definedName name="_xlnm._FilterDatabase" localSheetId="2" hidden="1">'Barème Pays d''activité'!$A$1:$D$1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 l="1"/>
  <c r="K4" i="1"/>
  <c r="I5" i="1"/>
  <c r="J5" i="1"/>
  <c r="J6" i="1"/>
  <c r="J7" i="1"/>
  <c r="J8" i="1"/>
  <c r="J9" i="1"/>
  <c r="J10" i="1"/>
  <c r="J11" i="1"/>
  <c r="J12" i="1"/>
  <c r="J13" i="1"/>
  <c r="J4" i="1"/>
  <c r="O6" i="1"/>
  <c r="O5" i="1"/>
  <c r="O7" i="1"/>
  <c r="O8" i="1"/>
  <c r="O9" i="1"/>
  <c r="O10" i="1"/>
  <c r="O11" i="1"/>
  <c r="O12" i="1"/>
  <c r="O13" i="1"/>
  <c r="O14" i="1"/>
  <c r="O15" i="1"/>
  <c r="O16" i="1"/>
  <c r="O17" i="1"/>
  <c r="O18" i="1"/>
  <c r="O19" i="1"/>
  <c r="O20" i="1"/>
  <c r="O21" i="1"/>
  <c r="O22" i="1"/>
  <c r="O23" i="1"/>
  <c r="O4" i="1"/>
  <c r="I4" i="1" l="1"/>
  <c r="L5" i="1" l="1"/>
  <c r="L6" i="1"/>
  <c r="L7" i="1"/>
  <c r="L8" i="1"/>
  <c r="L9" i="1"/>
  <c r="L10" i="1"/>
  <c r="L11" i="1"/>
  <c r="L12" i="1"/>
  <c r="L13" i="1"/>
  <c r="L14" i="1"/>
  <c r="L15" i="1"/>
  <c r="L16" i="1"/>
  <c r="L17" i="1"/>
  <c r="L18" i="1"/>
  <c r="L19" i="1"/>
  <c r="L20" i="1"/>
  <c r="L21" i="1"/>
  <c r="L22" i="1"/>
  <c r="L23" i="1"/>
  <c r="L4" i="1"/>
  <c r="J24" i="1" l="1"/>
  <c r="I34" i="3" l="1"/>
  <c r="I17" i="3"/>
  <c r="AG25" i="1" l="1"/>
  <c r="AG19" i="1"/>
  <c r="AG14" i="1"/>
  <c r="K5" i="1" l="1"/>
  <c r="M5" i="1"/>
  <c r="N5" i="1"/>
  <c r="K6" i="1"/>
  <c r="M6" i="1"/>
  <c r="N6" i="1"/>
  <c r="O25" i="1"/>
  <c r="K7" i="1"/>
  <c r="M7" i="1"/>
  <c r="N7" i="1"/>
  <c r="K8" i="1"/>
  <c r="M8" i="1"/>
  <c r="N8" i="1"/>
  <c r="K9" i="1"/>
  <c r="M9" i="1"/>
  <c r="N9" i="1"/>
  <c r="K10" i="1"/>
  <c r="M10" i="1"/>
  <c r="N10" i="1"/>
  <c r="K11" i="1"/>
  <c r="M11" i="1"/>
  <c r="N11" i="1"/>
  <c r="K12" i="1"/>
  <c r="M12" i="1"/>
  <c r="N12" i="1"/>
  <c r="K13" i="1"/>
  <c r="M13" i="1"/>
  <c r="N13" i="1"/>
  <c r="K14" i="1"/>
  <c r="M14" i="1"/>
  <c r="N14" i="1"/>
  <c r="K15" i="1"/>
  <c r="M15" i="1"/>
  <c r="N15" i="1"/>
  <c r="K16" i="1"/>
  <c r="M16" i="1"/>
  <c r="N16" i="1"/>
  <c r="K17" i="1"/>
  <c r="M17" i="1"/>
  <c r="N17" i="1"/>
  <c r="K18" i="1"/>
  <c r="M18" i="1"/>
  <c r="N18" i="1"/>
  <c r="K19" i="1"/>
  <c r="M19" i="1"/>
  <c r="N19" i="1"/>
  <c r="K20" i="1"/>
  <c r="M20" i="1"/>
  <c r="N20" i="1"/>
  <c r="K21" i="1"/>
  <c r="M21" i="1"/>
  <c r="N21" i="1"/>
  <c r="K22" i="1"/>
  <c r="M22" i="1"/>
  <c r="N22" i="1"/>
  <c r="K23" i="1"/>
  <c r="M23" i="1"/>
  <c r="N23" i="1"/>
  <c r="P25" i="1"/>
  <c r="I25" i="1"/>
  <c r="N4" i="1"/>
  <c r="J25" i="1" l="1"/>
  <c r="N25" i="1"/>
  <c r="K25" i="1"/>
  <c r="M25" i="1"/>
  <c r="L25" i="1"/>
  <c r="P26" i="1" l="1"/>
  <c r="P27" i="1" s="1"/>
  <c r="P29" i="1" s="1"/>
</calcChain>
</file>

<file path=xl/sharedStrings.xml><?xml version="1.0" encoding="utf-8"?>
<sst xmlns="http://schemas.openxmlformats.org/spreadsheetml/2006/main" count="185" uniqueCount="165">
  <si>
    <t>France</t>
  </si>
  <si>
    <t>Total</t>
  </si>
  <si>
    <t>Kosovo</t>
  </si>
  <si>
    <t>Liechtenstein</t>
  </si>
  <si>
    <t>Luxembourg</t>
  </si>
  <si>
    <t>Palestine</t>
  </si>
  <si>
    <t xml:space="preserve">Portugal </t>
  </si>
  <si>
    <t>Activité</t>
  </si>
  <si>
    <t>Nombre de participants avec peu d'opportunités pour qui le support à l'inclusion est demandé</t>
  </si>
  <si>
    <t>Nombre de participants pour qui le support linguistique est demandé</t>
  </si>
  <si>
    <t>Nombre de participants pour la visite de préparation</t>
  </si>
  <si>
    <t>Argent de poche</t>
  </si>
  <si>
    <t>Visite préparatoire</t>
  </si>
  <si>
    <t>Coûts (réels) exceptionnels</t>
  </si>
  <si>
    <t>Volontariat individuel 1</t>
  </si>
  <si>
    <t>Volontariat individuel 2</t>
  </si>
  <si>
    <t>Volontariat individuel 3</t>
  </si>
  <si>
    <t>Volontariat individuel 4</t>
  </si>
  <si>
    <t>Volontariat individuel 5</t>
  </si>
  <si>
    <t>Volontariat individuel 6</t>
  </si>
  <si>
    <t>Volontariat individuel 7</t>
  </si>
  <si>
    <t>Volontariat individuel 8</t>
  </si>
  <si>
    <t>Volontariat individuel 9</t>
  </si>
  <si>
    <t>Volontariat individuel 10</t>
  </si>
  <si>
    <t>Volontariat d'équipe 1</t>
  </si>
  <si>
    <t>Volontariat d'équipe 2</t>
  </si>
  <si>
    <t>Volontariat d'équipe 3</t>
  </si>
  <si>
    <t>Volontariat d'équipe 4</t>
  </si>
  <si>
    <t>Volontariat d'équipe 5</t>
  </si>
  <si>
    <t>Volontariat d'équipe 6</t>
  </si>
  <si>
    <t>Volontariat d'équipe 7</t>
  </si>
  <si>
    <t>Volontariat d'équipe 8</t>
  </si>
  <si>
    <t>Volontariat d'équipe 9</t>
  </si>
  <si>
    <t>Volontariat d'équipe 10</t>
  </si>
  <si>
    <t>Nombre total de volontariats d'équipe</t>
  </si>
  <si>
    <t xml:space="preserve">Maximum 4 500 EUR par demande de subvention
</t>
  </si>
  <si>
    <t>Total coûts exceptionnels</t>
  </si>
  <si>
    <t>Total coûts unitaires</t>
  </si>
  <si>
    <t>Total coûts exceptionnels et coûts unitaires</t>
  </si>
  <si>
    <t>Disponible</t>
  </si>
  <si>
    <t>Veillez à renseigner tous les champs obligatoires. Si vous ne prévoyez pas d'activités de volontariat d'équipe, entrez 0 dans le champs D23 "Nombre total de volontariats d'équipe".</t>
  </si>
  <si>
    <t>En cas de moyen de transport écoresponsable</t>
  </si>
  <si>
    <t>Soutien à l'apprentissage linguistique</t>
  </si>
  <si>
    <t>Soutien à l'inclusion</t>
  </si>
  <si>
    <t>Coûts de gestion</t>
  </si>
  <si>
    <t>Soutien organisationnel</t>
  </si>
  <si>
    <t>MONTANT</t>
  </si>
  <si>
    <t>150 EUR par participant</t>
  </si>
  <si>
    <t>Uniquement pour les activités durant 60 jours ou plus. Pour les activités transfrontières uniquement pour les langues et/ou les niveaux non proposés par le soutien linguistique en ligne (SLL).</t>
  </si>
  <si>
    <r>
      <rPr>
        <b/>
        <sz val="12"/>
        <color theme="1"/>
        <rFont val="Calibri"/>
        <family val="2"/>
        <charset val="238"/>
        <scheme val="minor"/>
      </rPr>
      <t>COÛTS DE GESTION</t>
    </r>
    <r>
      <rPr>
        <sz val="11"/>
        <color theme="1"/>
        <rFont val="Calibri"/>
        <family val="2"/>
        <charset val="238"/>
        <scheme val="minor"/>
      </rPr>
      <t xml:space="preserve">
Coûts de gestion (par exemple planification, finances, coordination et communication entre les partenaires, coûts administratifs)</t>
    </r>
  </si>
  <si>
    <t>Veuillez sélectionner le pays d'activité dans le menu déroulant</t>
  </si>
  <si>
    <t>Par jour et par participant</t>
  </si>
  <si>
    <r>
      <rPr>
        <b/>
        <sz val="11"/>
        <color theme="1"/>
        <rFont val="Calibri"/>
        <family val="2"/>
        <scheme val="minor"/>
      </rPr>
      <t>SOUTIEN ORGANISATIONNEL</t>
    </r>
    <r>
      <rPr>
        <sz val="11"/>
        <color theme="1"/>
        <rFont val="Calibri"/>
        <family val="2"/>
        <charset val="238"/>
        <scheme val="minor"/>
      </rPr>
      <t xml:space="preserve">
Coûts directement liés à la mise en oeuvre des activités de volontariat (par exemple préparation, suivi et soutien des participants, validation des acquis d’apprentissage) et frais de séjour des participants (par exemple gîte, couvert et déplacements locaux).</t>
    </r>
  </si>
  <si>
    <r>
      <t xml:space="preserve">SOUTIEN A L'APPRENTISSAGE LINGUISTIQUE
</t>
    </r>
    <r>
      <rPr>
        <sz val="12"/>
        <color theme="1"/>
        <rFont val="Calibri"/>
        <family val="2"/>
        <scheme val="minor"/>
      </rPr>
      <t>Coûts afférents au soutien offert aux participants avant leur départ ou pendant l’activité afin d’améliorer leur connaissance de la langue qu’ils utiliseront pour effectuer leurs missions de volontariat.</t>
    </r>
  </si>
  <si>
    <r>
      <rPr>
        <b/>
        <sz val="12"/>
        <color theme="1"/>
        <rFont val="Calibri"/>
        <family val="2"/>
        <charset val="238"/>
        <scheme val="minor"/>
      </rPr>
      <t>VISITE PREPARATOIRE</t>
    </r>
    <r>
      <rPr>
        <sz val="11"/>
        <color theme="1"/>
        <rFont val="Calibri"/>
        <family val="2"/>
        <charset val="238"/>
        <scheme val="minor"/>
      </rPr>
      <t xml:space="preserve">
Coûts liés à l’organisation d’une visite préparatoire, y compris les frais de voyage et de séjour.</t>
    </r>
  </si>
  <si>
    <t>COÛTS EXCEPTIONNELS</t>
  </si>
  <si>
    <r>
      <rPr>
        <b/>
        <sz val="12"/>
        <color theme="1"/>
        <rFont val="Calibri"/>
        <family val="2"/>
        <charset val="238"/>
        <scheme val="minor"/>
      </rPr>
      <t>SOUTIEN A L'INCLUSION</t>
    </r>
    <r>
      <rPr>
        <sz val="11"/>
        <color theme="1"/>
        <rFont val="Calibri"/>
        <family val="2"/>
        <charset val="238"/>
        <scheme val="minor"/>
      </rPr>
      <t xml:space="preserve">
Contribution aux coûts encourus par les organisations pour le tutorat renforcé, c’est à dire la préparation, la mise en oeuvre et le suivi d’activités sur mesure visant à soutenir la participation des jeunes moins favorisés.</t>
    </r>
  </si>
  <si>
    <r>
      <rPr>
        <b/>
        <sz val="11"/>
        <color theme="1"/>
        <rFont val="Calibri"/>
        <family val="2"/>
        <charset val="238"/>
        <scheme val="minor"/>
      </rPr>
      <t>ARGENT DE POCHE</t>
    </r>
    <r>
      <rPr>
        <sz val="11"/>
        <color theme="1"/>
        <rFont val="Calibri"/>
        <family val="2"/>
        <charset val="238"/>
        <scheme val="minor"/>
      </rPr>
      <t xml:space="preserve">
Contribution aux dépenses supplémentaires personnelles des participants.</t>
    </r>
  </si>
  <si>
    <t>Albanie</t>
  </si>
  <si>
    <t>Algérie</t>
  </si>
  <si>
    <t>Arménie</t>
  </si>
  <si>
    <t>Autriche</t>
  </si>
  <si>
    <t>Azerbaidjan</t>
  </si>
  <si>
    <t>Biélorussie</t>
  </si>
  <si>
    <t>Belgique</t>
  </si>
  <si>
    <t>Bosnie-Herzégovine</t>
  </si>
  <si>
    <t>Bulgarie</t>
  </si>
  <si>
    <t>Croatie</t>
  </si>
  <si>
    <t>Chypre</t>
  </si>
  <si>
    <t>Tchéquie</t>
  </si>
  <si>
    <t>Danemark</t>
  </si>
  <si>
    <t>Egypte</t>
  </si>
  <si>
    <t>Estonie</t>
  </si>
  <si>
    <t>Finlande</t>
  </si>
  <si>
    <t>Géorgie</t>
  </si>
  <si>
    <t>Allemagne</t>
  </si>
  <si>
    <t>Grèce</t>
  </si>
  <si>
    <t>Hongrie</t>
  </si>
  <si>
    <t>Islande</t>
  </si>
  <si>
    <t>Irlande</t>
  </si>
  <si>
    <t>Israël</t>
  </si>
  <si>
    <t>Italie</t>
  </si>
  <si>
    <t>Jordanie</t>
  </si>
  <si>
    <t>Lettonie</t>
  </si>
  <si>
    <t>Liban</t>
  </si>
  <si>
    <t>Libye</t>
  </si>
  <si>
    <t>Lituanie</t>
  </si>
  <si>
    <t>Malte</t>
  </si>
  <si>
    <t>Moldavie</t>
  </si>
  <si>
    <t>Monténégro</t>
  </si>
  <si>
    <t>Maroc</t>
  </si>
  <si>
    <t>Pays-Bas</t>
  </si>
  <si>
    <t>Norvège</t>
  </si>
  <si>
    <t>Pologne</t>
  </si>
  <si>
    <t>République de Macédoine du Nord</t>
  </si>
  <si>
    <t>Roumanie</t>
  </si>
  <si>
    <t>Serbie</t>
  </si>
  <si>
    <t>Slovaquie</t>
  </si>
  <si>
    <t>Slovénie</t>
  </si>
  <si>
    <t>Espagne</t>
  </si>
  <si>
    <t>Suède</t>
  </si>
  <si>
    <t>Syrie</t>
  </si>
  <si>
    <t>Territoire de la Russie tel que reconnu par le droit international</t>
  </si>
  <si>
    <t>Tunisie</t>
  </si>
  <si>
    <t>Turquie</t>
  </si>
  <si>
    <t>Pays d'activité</t>
  </si>
  <si>
    <t xml:space="preserve">
Soutien organisationnel - Coûts d'activité (EUR par jour)</t>
  </si>
  <si>
    <t>Soutien à l'Inclusion (EUR par jour)</t>
  </si>
  <si>
    <t>Argent de poche (EUR par jour)</t>
  </si>
  <si>
    <t>Territoire de l’Ukraine tel que reconnu par le droit international</t>
  </si>
  <si>
    <t>CALCULATEUR DE DISTANCES</t>
  </si>
  <si>
    <t>Lien vers le calculateur de distance de la Commission Européenne</t>
  </si>
  <si>
    <t>transport classique</t>
  </si>
  <si>
    <t xml:space="preserve">*Veuillez entrer manuellement le montant total coûts de transport pour le nombre de participants spécifiés en colonne I (Voyage*) . </t>
  </si>
  <si>
    <t>CHAMPS A COMPLETER</t>
  </si>
  <si>
    <t>Cadre réservé à l'administration</t>
  </si>
  <si>
    <t xml:space="preserve">Demande n° : </t>
  </si>
  <si>
    <t>x</t>
  </si>
  <si>
    <t>Pot de réserve max. accordable</t>
  </si>
  <si>
    <t>Date de la demande :</t>
  </si>
  <si>
    <t>Montant encore disponible :</t>
  </si>
  <si>
    <t>Date de démarrage du projet :</t>
  </si>
  <si>
    <t>Montant demandé :</t>
  </si>
  <si>
    <t>Nom de la structure :</t>
  </si>
  <si>
    <t>Montant accordé :</t>
  </si>
  <si>
    <t>Convention numéro :</t>
  </si>
  <si>
    <t>Pot de réserve restant :</t>
  </si>
  <si>
    <t>Date de validation</t>
  </si>
  <si>
    <r>
      <t xml:space="preserve">Les demandes de "pot de réserve" sont à envoyer par mail au chargé de mission référent de votre région à l'Agence, ajouter en copie du mail l'adresse : </t>
    </r>
    <r>
      <rPr>
        <sz val="9"/>
        <color rgb="FF0070C0"/>
        <rFont val="Calibri"/>
        <family val="2"/>
        <scheme val="minor"/>
      </rPr>
      <t>CES-information@service-civique.gouv.fr</t>
    </r>
    <r>
      <rPr>
        <sz val="9"/>
        <color theme="1"/>
        <rFont val="Calibri"/>
        <family val="2"/>
        <scheme val="minor"/>
      </rPr>
      <t xml:space="preserve">
</t>
    </r>
    <r>
      <rPr>
        <b/>
        <sz val="9"/>
        <color theme="1"/>
        <rFont val="Calibri"/>
        <family val="2"/>
        <scheme val="minor"/>
      </rPr>
      <t xml:space="preserve">Rappel : </t>
    </r>
    <r>
      <rPr>
        <sz val="9"/>
        <color theme="1"/>
        <rFont val="Calibri"/>
        <family val="2"/>
        <scheme val="minor"/>
      </rPr>
      <t>Les demandes de "pot de réserve" se font 2 fois par an (en juin/juillet et en décembre/janvier) ET dans les 12 mois à compter de la date de début de démarrage du projet (voir convention article I.2.2). Le paiement du "pot de réserve" se fera au moment du solde de votre dossier, après étude de votre rapport final et des pièces justificatives fournies. Avant toute demande de "pot de réserve", veuillez prendre connaissance des modalités de financement des différents types de frais via les "notices" disponibles sur le site :</t>
    </r>
  </si>
  <si>
    <t>https://www.corpseuropeensolidarite.fr/comment/espace-ressource</t>
  </si>
  <si>
    <t>Activité n°</t>
  </si>
  <si>
    <t>Type de frais</t>
  </si>
  <si>
    <t>Description détaillée</t>
  </si>
  <si>
    <t>Nombre de
personnes</t>
  </si>
  <si>
    <t>Montant
par personne</t>
  </si>
  <si>
    <t>Exemple</t>
  </si>
  <si>
    <t>A1</t>
  </si>
  <si>
    <t>Tutorat renforcé</t>
  </si>
  <si>
    <t>Ex:    Soutien : 30h * 10 € * 9 pers = 2 700 €   +    Accueil : 60 jrs * 10 € * 9 pers = 5 400 €</t>
  </si>
  <si>
    <t xml:space="preserve">Total </t>
  </si>
  <si>
    <t>TABLEAU DE CALCUL DES MOBILITES - ESC51</t>
  </si>
  <si>
    <r>
      <t xml:space="preserve">VOYAGE 
</t>
    </r>
    <r>
      <rPr>
        <sz val="12"/>
        <color theme="1"/>
        <rFont val="Calibri"/>
        <family val="2"/>
        <scheme val="minor"/>
      </rPr>
      <t>Participation aux frais de voyage des participants, de leur lieu d’envoi jusqu’à l’endroit de l’activité, plus trajet retour.</t>
    </r>
  </si>
  <si>
    <t xml:space="preserve">Subvention accordée </t>
  </si>
  <si>
    <t>CHAMPS DE CALCULS AUTOMATIQUES</t>
  </si>
  <si>
    <t>La demande de soutien financier pour les coûts exceptionnels doit être justifiée et préalablement approuvée par l'Agence Nationale.
Veuillez completer l'onglet demande de pot de reserve et l'adresser à l'Agence pour validation</t>
  </si>
  <si>
    <t>Les champs en jaune contiennent des formulles qui calculent automatiquement le montant des fonds en lien avec le nombre de participants et de jours d'activité pour les activités ayant lieu dans le pays sélectionné en colonne B</t>
  </si>
  <si>
    <t>Les données doivent être entrées dans les champs en blanc afin de générer les montants</t>
  </si>
  <si>
    <r>
      <t xml:space="preserve">Pays d'activité
</t>
    </r>
    <r>
      <rPr>
        <b/>
        <sz val="9"/>
        <color rgb="FFFF0000"/>
        <rFont val="Calibri"/>
        <family val="2"/>
        <scheme val="minor"/>
      </rPr>
      <t>CHAMPS OBLIGATOIRE</t>
    </r>
    <r>
      <rPr>
        <b/>
        <sz val="11"/>
        <color theme="1"/>
        <rFont val="Calibri"/>
        <family val="2"/>
        <scheme val="minor"/>
      </rPr>
      <t xml:space="preserve">
</t>
    </r>
  </si>
  <si>
    <r>
      <t xml:space="preserve">Nombre total de participants
</t>
    </r>
    <r>
      <rPr>
        <b/>
        <sz val="9"/>
        <color rgb="FFFF0000"/>
        <rFont val="Calibri"/>
        <family val="2"/>
        <scheme val="minor"/>
      </rPr>
      <t>CHAMPS OBLIGATOIRE</t>
    </r>
  </si>
  <si>
    <r>
      <t xml:space="preserve">Nombre total de volontariats d'équipe
</t>
    </r>
    <r>
      <rPr>
        <b/>
        <sz val="9"/>
        <color rgb="FFFF0000"/>
        <rFont val="Calibri"/>
        <family val="2"/>
        <scheme val="minor"/>
      </rPr>
      <t>CHAMPS OBLIGATOIRE</t>
    </r>
  </si>
  <si>
    <r>
      <t xml:space="preserve">Nombre de jours d'activité, y compris les jours de voyage
</t>
    </r>
    <r>
      <rPr>
        <b/>
        <sz val="9"/>
        <color rgb="FFFF0000"/>
        <rFont val="Calibri"/>
        <family val="2"/>
        <scheme val="minor"/>
      </rPr>
      <t>CHAMPS OBLIGATOIRE</t>
    </r>
  </si>
  <si>
    <r>
      <t xml:space="preserve">Voyage*
</t>
    </r>
    <r>
      <rPr>
        <b/>
        <sz val="9"/>
        <color rgb="FFFF0000"/>
        <rFont val="Calibri"/>
        <family val="2"/>
        <scheme val="minor"/>
      </rPr>
      <t>CHAMPS OBLIGATOIRE</t>
    </r>
    <r>
      <rPr>
        <b/>
        <sz val="11"/>
        <color theme="1"/>
        <rFont val="Calibri"/>
        <family val="2"/>
        <scheme val="minor"/>
      </rPr>
      <t xml:space="preserve">
cf note en orange</t>
    </r>
  </si>
  <si>
    <t>Pour les trajets entre 0 et 99 km: 28 EUR par participant</t>
  </si>
  <si>
    <t>Pour les trajets entre 100 et 499 km: 211 EUR par participant</t>
  </si>
  <si>
    <t>Pour les trajets entre 500 et 1 999 km: 309 EUR par participant</t>
  </si>
  <si>
    <t>Pour les trajets entre 2 000 et 2 999 km: 395 EUR par participant</t>
  </si>
  <si>
    <t>Pour les trajets entre 3 000 et 3 999 km: 580 EUR par participant</t>
  </si>
  <si>
    <t>Pour les trajets entre 4 000 et 7 999 km: 1188 EUR par participant</t>
  </si>
  <si>
    <t>Pour les trajets de 8 000 km ou plus: 1 735 EUR par participant</t>
  </si>
  <si>
    <t>238 EUR par participant à des activités de volontariat individuel</t>
  </si>
  <si>
    <t>125 EUR par participant à une équipe de volontaires</t>
  </si>
  <si>
    <t>e.g. =285+(2*309)+(3*395) pour un participant dans la catégorie de trajet de trajet ecoresponsable 285 EUR, deux participants dans la catégorie de transport classique 309 EUR et trois participants dans la catégorie transport classique de 395 EUR</t>
  </si>
  <si>
    <t>Règles de financement issues du Guide du Corps Européen de Solidarité 2024</t>
  </si>
  <si>
    <t>REGLES DE FINANCEMENT 2024</t>
  </si>
  <si>
    <t>609 EUR par participant et par visite préparatoire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</si>
</sst>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1]_-;\-* #,##0.00\ [$€-1]_-;_-* &quot;-&quot;??\ [$€-1]_-;_-@_-"/>
    <numFmt numFmtId="165" formatCode="#,##0.00\ [$€-1]"/>
    <numFmt numFmtId="166" formatCode="_-* #,##0\ [$€-1]_-;\-* #,##0\ [$€-1]_-;_-* &quot;-&quot;??\ [$€-1]_-;_-@_-"/>
    <numFmt numFmtId="167" formatCode="#,##0\ [$€-1]"/>
    <numFmt numFmtId="168" formatCode="_-* #,##0\ &quot;€&quot;_-;\-* #,##0\ &quot;€&quot;_-;_-* &quot;-&quot;??\ &quot;€&quot;_-;_-@_-"/>
    <numFmt numFmtId="169" formatCode="#,##0.00\ &quot;€&quot;"/>
    <numFmt numFmtId="170" formatCode="_-* #,##0.00\ [$€-40C]_-;\-* #,##0.00\ [$€-40C]_-;_-* &quot;-&quot;??\ [$€-40C]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charset val="238"/>
      <scheme val="minor"/>
    </font>
    <font>
      <sz val="12"/>
      <color theme="1"/>
      <name val="Calibri"/>
      <family val="2"/>
      <scheme val="minor"/>
    </font>
    <font>
      <sz val="9"/>
      <color rgb="FFFF0000"/>
      <name val="Calibri"/>
      <family val="2"/>
      <charset val="238"/>
      <scheme val="minor"/>
    </font>
    <font>
      <u/>
      <sz val="11"/>
      <color theme="10"/>
      <name val="Calibri"/>
      <family val="2"/>
      <scheme val="minor"/>
    </font>
    <font>
      <sz val="11"/>
      <color theme="1"/>
      <name val="Calibri"/>
      <family val="2"/>
      <charset val="238"/>
      <scheme val="minor"/>
    </font>
    <font>
      <sz val="10"/>
      <color theme="1"/>
      <name val="Calibri"/>
      <family val="2"/>
      <scheme val="minor"/>
    </font>
    <font>
      <sz val="9"/>
      <color theme="1"/>
      <name val="Calibri"/>
      <family val="2"/>
      <scheme val="minor"/>
    </font>
    <font>
      <sz val="10"/>
      <color theme="2" tint="-0.499984740745262"/>
      <name val="Calibri"/>
      <family val="2"/>
      <scheme val="minor"/>
    </font>
    <font>
      <b/>
      <sz val="11"/>
      <color theme="1"/>
      <name val="Calibri"/>
      <family val="2"/>
      <charset val="238"/>
      <scheme val="minor"/>
    </font>
    <font>
      <b/>
      <sz val="11"/>
      <color theme="5" tint="-0.249977111117893"/>
      <name val="Calibri"/>
      <family val="2"/>
      <charset val="238"/>
      <scheme val="minor"/>
    </font>
    <font>
      <b/>
      <sz val="14"/>
      <color theme="9" tint="-0.249977111117893"/>
      <name val="Calibri"/>
      <family val="2"/>
      <charset val="238"/>
      <scheme val="minor"/>
    </font>
    <font>
      <sz val="9"/>
      <color rgb="FFFF0000"/>
      <name val="Calibri"/>
      <family val="2"/>
      <scheme val="minor"/>
    </font>
    <font>
      <i/>
      <sz val="9"/>
      <color theme="1"/>
      <name val="Calibri"/>
      <family val="2"/>
      <scheme val="minor"/>
    </font>
    <font>
      <b/>
      <i/>
      <sz val="9"/>
      <color rgb="FFC00000"/>
      <name val="Calibri"/>
      <family val="2"/>
      <scheme val="minor"/>
    </font>
    <font>
      <sz val="9"/>
      <color rgb="FF0070C0"/>
      <name val="Calibri"/>
      <family val="2"/>
      <scheme val="minor"/>
    </font>
    <font>
      <b/>
      <sz val="9"/>
      <color theme="1"/>
      <name val="Calibri"/>
      <family val="2"/>
      <scheme val="minor"/>
    </font>
    <font>
      <u/>
      <sz val="9"/>
      <color theme="10"/>
      <name val="Calibri"/>
      <family val="2"/>
      <scheme val="minor"/>
    </font>
    <font>
      <sz val="8"/>
      <color theme="1"/>
      <name val="Calibri"/>
      <family val="2"/>
      <scheme val="minor"/>
    </font>
    <font>
      <b/>
      <sz val="10"/>
      <color theme="1"/>
      <name val="Calibri"/>
      <family val="2"/>
      <scheme val="minor"/>
    </font>
    <font>
      <i/>
      <sz val="10"/>
      <color theme="1"/>
      <name val="Calibri"/>
      <family val="2"/>
      <scheme val="minor"/>
    </font>
    <font>
      <i/>
      <sz val="10"/>
      <color theme="1" tint="0.34998626667073579"/>
      <name val="Calibri"/>
      <family val="2"/>
      <scheme val="minor"/>
    </font>
    <font>
      <sz val="10"/>
      <name val="Calibri"/>
      <family val="2"/>
      <scheme val="minor"/>
    </font>
    <font>
      <b/>
      <sz val="14"/>
      <color theme="5" tint="-0.249977111117893"/>
      <name val="Calibri"/>
      <family val="2"/>
      <charset val="238"/>
      <scheme val="minor"/>
    </font>
    <font>
      <b/>
      <sz val="14"/>
      <color theme="1"/>
      <name val="Calibri"/>
      <family val="2"/>
      <charset val="238"/>
      <scheme val="minor"/>
    </font>
    <font>
      <sz val="14"/>
      <color theme="1"/>
      <name val="Calibri"/>
      <family val="2"/>
      <charset val="238"/>
      <scheme val="minor"/>
    </font>
    <font>
      <sz val="12"/>
      <color theme="0" tint="-0.499984740745262"/>
      <name val="Calibri"/>
      <family val="2"/>
      <scheme val="minor"/>
    </font>
    <font>
      <sz val="11"/>
      <color theme="0" tint="-0.499984740745262"/>
      <name val="Calibri"/>
      <family val="2"/>
      <scheme val="minor"/>
    </font>
    <font>
      <sz val="10"/>
      <color rgb="FFFF0000"/>
      <name val="Calibri"/>
      <family val="2"/>
      <charset val="238"/>
      <scheme val="minor"/>
    </font>
    <font>
      <b/>
      <sz val="12"/>
      <color theme="9" tint="-0.249977111117893"/>
      <name val="Calibri"/>
      <family val="2"/>
      <charset val="238"/>
      <scheme val="minor"/>
    </font>
    <font>
      <b/>
      <sz val="9"/>
      <color rgb="FFFF0000"/>
      <name val="Calibri"/>
      <family val="2"/>
      <scheme val="minor"/>
    </font>
    <font>
      <u/>
      <sz val="14"/>
      <color theme="10"/>
      <name val="Calibri"/>
      <family val="2"/>
      <scheme val="minor"/>
    </font>
  </fonts>
  <fills count="13">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0"/>
        <bgColor indexed="64"/>
      </patternFill>
    </fill>
  </fills>
  <borders count="82">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style="dotted">
        <color auto="1"/>
      </bottom>
      <diagonal/>
    </border>
    <border>
      <left/>
      <right/>
      <top/>
      <bottom style="dotted">
        <color auto="1"/>
      </bottom>
      <diagonal/>
    </border>
    <border>
      <left/>
      <right style="hair">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style="dotted">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top style="hair">
        <color auto="1"/>
      </top>
      <bottom style="hair">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style="medium">
        <color theme="9" tint="-0.24994659260841701"/>
      </left>
      <right/>
      <top/>
      <bottom style="medium">
        <color theme="9" tint="-0.24994659260841701"/>
      </bottom>
      <diagonal/>
    </border>
    <border>
      <left style="medium">
        <color theme="5" tint="-0.24994659260841701"/>
      </left>
      <right style="medium">
        <color theme="5" tint="-0.24994659260841701"/>
      </right>
      <top style="medium">
        <color theme="5" tint="-0.24994659260841701"/>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left style="dotted">
        <color theme="1" tint="0.499984740745262"/>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right style="dotted">
        <color theme="1" tint="0.499984740745262"/>
      </right>
      <top style="dotted">
        <color theme="1" tint="0.499984740745262"/>
      </top>
      <bottom style="dotted">
        <color theme="1" tint="0.499984740745262"/>
      </bottom>
      <diagonal/>
    </border>
    <border>
      <left style="dotted">
        <color theme="1" tint="0.499984740745262"/>
      </left>
      <right/>
      <top style="dotted">
        <color theme="1" tint="0.499984740745262"/>
      </top>
      <bottom/>
      <diagonal/>
    </border>
    <border>
      <left/>
      <right/>
      <top style="dotted">
        <color theme="1" tint="0.499984740745262"/>
      </top>
      <bottom/>
      <diagonal/>
    </border>
    <border>
      <left/>
      <right style="dotted">
        <color theme="1" tint="0.499984740745262"/>
      </right>
      <top style="dotted">
        <color theme="1" tint="0.499984740745262"/>
      </top>
      <bottom/>
      <diagonal/>
    </border>
    <border>
      <left style="dotted">
        <color theme="1" tint="0.499984740745262"/>
      </left>
      <right/>
      <top/>
      <bottom/>
      <diagonal/>
    </border>
    <border>
      <left/>
      <right style="dotted">
        <color theme="1" tint="0.499984740745262"/>
      </right>
      <top/>
      <bottom/>
      <diagonal/>
    </border>
    <border>
      <left style="dotted">
        <color theme="1" tint="0.499984740745262"/>
      </left>
      <right/>
      <top/>
      <bottom style="dotted">
        <color theme="1" tint="0.499984740745262"/>
      </bottom>
      <diagonal/>
    </border>
    <border>
      <left/>
      <right/>
      <top/>
      <bottom style="dotted">
        <color theme="1" tint="0.499984740745262"/>
      </bottom>
      <diagonal/>
    </border>
    <border>
      <left/>
      <right style="dotted">
        <color theme="1" tint="0.499984740745262"/>
      </right>
      <top/>
      <bottom style="dotted">
        <color theme="1"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dotted">
        <color auto="1"/>
      </left>
      <right style="dotted">
        <color auto="1"/>
      </right>
      <top/>
      <bottom style="dotted">
        <color auto="1"/>
      </bottom>
      <diagonal/>
    </border>
    <border>
      <left style="dotted">
        <color auto="1"/>
      </left>
      <right/>
      <top/>
      <bottom/>
      <diagonal/>
    </border>
    <border>
      <left/>
      <right style="dotted">
        <color auto="1"/>
      </right>
      <top/>
      <bottom/>
      <diagonal/>
    </border>
    <border>
      <left style="hair">
        <color auto="1"/>
      </left>
      <right style="hair">
        <color auto="1"/>
      </right>
      <top style="hair">
        <color auto="1"/>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221">
    <xf numFmtId="0" fontId="0" fillId="0" borderId="0" xfId="0"/>
    <xf numFmtId="0" fontId="0" fillId="3" borderId="3"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5" xfId="0" applyFill="1" applyBorder="1"/>
    <xf numFmtId="1" fontId="7" fillId="0" borderId="25" xfId="1" applyNumberFormat="1" applyFont="1" applyFill="1" applyBorder="1" applyAlignment="1">
      <alignment horizontal="center" vertical="center"/>
    </xf>
    <xf numFmtId="1" fontId="0" fillId="0" borderId="25" xfId="0" applyNumberFormat="1" applyFill="1" applyBorder="1" applyAlignment="1">
      <alignment horizontal="center" vertical="center"/>
    </xf>
    <xf numFmtId="1" fontId="0" fillId="0" borderId="25" xfId="1" applyNumberFormat="1" applyFont="1" applyFill="1" applyBorder="1" applyAlignment="1">
      <alignment horizontal="center" vertical="center"/>
    </xf>
    <xf numFmtId="0" fontId="0" fillId="0" borderId="25" xfId="0" applyFill="1" applyBorder="1" applyAlignment="1">
      <alignment wrapText="1"/>
    </xf>
    <xf numFmtId="0" fontId="0" fillId="0" borderId="25" xfId="0" applyFill="1" applyBorder="1" applyAlignment="1">
      <alignment vertical="center" wrapText="1"/>
    </xf>
    <xf numFmtId="0" fontId="0" fillId="0" borderId="0" xfId="0" applyAlignment="1" applyProtection="1">
      <alignment horizontal="center"/>
    </xf>
    <xf numFmtId="0" fontId="0" fillId="0" borderId="0" xfId="0" applyProtection="1"/>
    <xf numFmtId="0" fontId="15" fillId="0" borderId="0" xfId="0" applyFont="1" applyAlignment="1" applyProtection="1">
      <alignment horizontal="left"/>
    </xf>
    <xf numFmtId="0" fontId="16" fillId="7" borderId="31" xfId="0" applyFont="1" applyFill="1" applyBorder="1" applyAlignment="1" applyProtection="1">
      <alignment horizontal="center"/>
    </xf>
    <xf numFmtId="169" fontId="15" fillId="6" borderId="34" xfId="0" applyNumberFormat="1" applyFont="1" applyFill="1" applyBorder="1" applyAlignment="1" applyProtection="1">
      <alignment horizontal="center"/>
      <protection locked="0"/>
    </xf>
    <xf numFmtId="14" fontId="0" fillId="0" borderId="0" xfId="0" applyNumberFormat="1" applyBorder="1" applyAlignment="1" applyProtection="1">
      <alignment horizontal="center"/>
      <protection locked="0"/>
    </xf>
    <xf numFmtId="169" fontId="15" fillId="6" borderId="39" xfId="0" applyNumberFormat="1" applyFont="1" applyFill="1" applyBorder="1" applyAlignment="1" applyProtection="1">
      <alignment horizontal="center"/>
      <protection locked="0"/>
    </xf>
    <xf numFmtId="0" fontId="0" fillId="0" borderId="0" xfId="0" applyNumberFormat="1" applyBorder="1" applyAlignment="1" applyProtection="1">
      <alignment horizontal="center"/>
      <protection locked="0"/>
    </xf>
    <xf numFmtId="169" fontId="15" fillId="6" borderId="42" xfId="0" applyNumberFormat="1" applyFont="1" applyFill="1" applyBorder="1" applyAlignment="1" applyProtection="1">
      <alignment horizontal="center"/>
      <protection locked="0"/>
    </xf>
    <xf numFmtId="0" fontId="8" fillId="0" borderId="0" xfId="0" applyFont="1" applyFill="1" applyBorder="1" applyAlignment="1" applyProtection="1">
      <alignment horizontal="left"/>
    </xf>
    <xf numFmtId="0" fontId="0" fillId="0" borderId="0" xfId="0" applyNumberFormat="1" applyFill="1" applyBorder="1" applyAlignment="1" applyProtection="1">
      <alignment horizontal="center"/>
    </xf>
    <xf numFmtId="14" fontId="15" fillId="6" borderId="45" xfId="0" applyNumberFormat="1" applyFont="1" applyFill="1" applyBorder="1" applyAlignment="1" applyProtection="1">
      <alignment horizontal="center"/>
      <protection locked="0"/>
    </xf>
    <xf numFmtId="169" fontId="15" fillId="0" borderId="0" xfId="0" applyNumberFormat="1" applyFont="1" applyFill="1" applyBorder="1" applyAlignment="1" applyProtection="1">
      <alignment horizontal="center"/>
    </xf>
    <xf numFmtId="0" fontId="9" fillId="0" borderId="0" xfId="0" applyFont="1" applyProtection="1"/>
    <xf numFmtId="0" fontId="20" fillId="0" borderId="0" xfId="0" applyFont="1" applyAlignment="1" applyProtection="1">
      <alignment horizontal="center"/>
    </xf>
    <xf numFmtId="0" fontId="20" fillId="0" borderId="0" xfId="0" applyFont="1" applyProtection="1"/>
    <xf numFmtId="0" fontId="21" fillId="8" borderId="35" xfId="0" applyFont="1" applyFill="1" applyBorder="1" applyAlignment="1" applyProtection="1">
      <alignment horizontal="center" vertical="center" wrapText="1"/>
    </xf>
    <xf numFmtId="0" fontId="8" fillId="0" borderId="0" xfId="0" applyFont="1" applyProtection="1"/>
    <xf numFmtId="0" fontId="22" fillId="0" borderId="0" xfId="0" applyFont="1" applyFill="1" applyAlignment="1" applyProtection="1">
      <alignment horizontal="right"/>
    </xf>
    <xf numFmtId="0" fontId="23" fillId="9" borderId="35" xfId="0" applyFont="1" applyFill="1" applyBorder="1" applyAlignment="1" applyProtection="1">
      <alignment horizontal="center"/>
    </xf>
    <xf numFmtId="169" fontId="23" fillId="9" borderId="35" xfId="0" applyNumberFormat="1" applyFont="1" applyFill="1" applyBorder="1" applyAlignment="1" applyProtection="1">
      <alignment horizontal="center"/>
    </xf>
    <xf numFmtId="0" fontId="22" fillId="0" borderId="0" xfId="0" applyFont="1" applyFill="1" applyProtection="1"/>
    <xf numFmtId="0" fontId="8" fillId="0" borderId="35" xfId="0" applyFont="1" applyBorder="1" applyAlignment="1" applyProtection="1">
      <alignment horizontal="center"/>
      <protection locked="0"/>
    </xf>
    <xf numFmtId="169" fontId="8" fillId="0" borderId="35" xfId="0" applyNumberFormat="1" applyFont="1" applyBorder="1" applyAlignment="1" applyProtection="1">
      <alignment horizontal="center"/>
      <protection locked="0"/>
    </xf>
    <xf numFmtId="0" fontId="8" fillId="0" borderId="0" xfId="0" applyFont="1" applyBorder="1" applyAlignment="1" applyProtection="1">
      <alignment horizontal="center"/>
    </xf>
    <xf numFmtId="169" fontId="21" fillId="8" borderId="35" xfId="0" applyNumberFormat="1" applyFont="1" applyFill="1" applyBorder="1" applyAlignment="1" applyProtection="1">
      <alignment horizontal="center"/>
    </xf>
    <xf numFmtId="0" fontId="0" fillId="0" borderId="0" xfId="0" applyFill="1"/>
    <xf numFmtId="0" fontId="0" fillId="0" borderId="3" xfId="0" applyFill="1" applyBorder="1" applyAlignment="1" applyProtection="1">
      <alignment horizontal="center" vertical="center" wrapText="1"/>
      <protection locked="0"/>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8" xfId="0" applyFont="1" applyFill="1" applyBorder="1" applyAlignment="1">
      <alignment vertical="distributed"/>
    </xf>
    <xf numFmtId="0" fontId="8" fillId="0" borderId="9" xfId="0" applyFont="1" applyFill="1" applyBorder="1" applyAlignment="1">
      <alignment vertical="distributed"/>
    </xf>
    <xf numFmtId="164" fontId="25" fillId="0" borderId="23" xfId="0" applyNumberFormat="1" applyFont="1" applyFill="1" applyBorder="1" applyAlignment="1" applyProtection="1">
      <alignment vertical="center"/>
      <protection locked="0"/>
    </xf>
    <xf numFmtId="0" fontId="9" fillId="0" borderId="0" xfId="0" applyFont="1" applyFill="1"/>
    <xf numFmtId="0" fontId="5" fillId="0" borderId="0" xfId="0" applyFont="1" applyFill="1" applyAlignment="1">
      <alignment vertical="center"/>
    </xf>
    <xf numFmtId="0" fontId="14" fillId="0" borderId="0" xfId="0" applyFont="1" applyFill="1"/>
    <xf numFmtId="0" fontId="0" fillId="2" borderId="3" xfId="0" applyFill="1" applyBorder="1" applyAlignment="1">
      <alignment horizontal="center" vertical="center" wrapText="1"/>
    </xf>
    <xf numFmtId="0" fontId="12" fillId="4" borderId="21" xfId="0" applyFont="1" applyFill="1" applyBorder="1" applyAlignment="1">
      <alignment horizontal="center" vertical="center"/>
    </xf>
    <xf numFmtId="0" fontId="0" fillId="4" borderId="22" xfId="0" applyFill="1" applyBorder="1"/>
    <xf numFmtId="164" fontId="12" fillId="4" borderId="20" xfId="0" applyNumberFormat="1" applyFont="1" applyFill="1" applyBorder="1" applyAlignment="1">
      <alignment horizontal="center" vertical="center"/>
    </xf>
    <xf numFmtId="0" fontId="12" fillId="4" borderId="19" xfId="0" applyFont="1" applyFill="1" applyBorder="1" applyAlignment="1">
      <alignment horizontal="center" wrapText="1"/>
    </xf>
    <xf numFmtId="0" fontId="2" fillId="8" borderId="2" xfId="0" applyFont="1" applyFill="1" applyBorder="1" applyAlignment="1">
      <alignment horizontal="center" vertical="center" wrapText="1"/>
    </xf>
    <xf numFmtId="0" fontId="2" fillId="0" borderId="0" xfId="0" applyFont="1" applyFill="1"/>
    <xf numFmtId="0" fontId="27" fillId="0" borderId="0" xfId="0" applyFont="1" applyFill="1"/>
    <xf numFmtId="0" fontId="27" fillId="2" borderId="1" xfId="0" applyFont="1" applyFill="1" applyBorder="1" applyAlignment="1">
      <alignment horizontal="centerContinuous" vertical="center"/>
    </xf>
    <xf numFmtId="0" fontId="26" fillId="2" borderId="1" xfId="0" applyFont="1" applyFill="1" applyBorder="1" applyAlignment="1">
      <alignment horizontal="centerContinuous" vertical="center"/>
    </xf>
    <xf numFmtId="164" fontId="12" fillId="4" borderId="4" xfId="0" applyNumberFormat="1" applyFont="1" applyFill="1" applyBorder="1" applyAlignment="1">
      <alignment horizontal="center" vertical="center"/>
    </xf>
    <xf numFmtId="0" fontId="12" fillId="4" borderId="19" xfId="0" applyFont="1" applyFill="1" applyBorder="1" applyAlignment="1">
      <alignment horizontal="center" vertical="center" wrapText="1"/>
    </xf>
    <xf numFmtId="164" fontId="25" fillId="0" borderId="56" xfId="0" applyNumberFormat="1" applyFont="1" applyFill="1" applyBorder="1" applyAlignment="1" applyProtection="1">
      <alignment horizontal="center" vertical="center" wrapText="1"/>
      <protection locked="0"/>
    </xf>
    <xf numFmtId="0" fontId="31" fillId="4" borderId="57" xfId="0" applyFont="1" applyFill="1" applyBorder="1" applyAlignment="1">
      <alignment horizontal="center" vertical="center"/>
    </xf>
    <xf numFmtId="164" fontId="13" fillId="4" borderId="55" xfId="0" applyNumberFormat="1" applyFont="1" applyFill="1" applyBorder="1" applyAlignment="1">
      <alignment vertical="center"/>
    </xf>
    <xf numFmtId="0" fontId="0" fillId="11" borderId="4" xfId="0" applyFill="1" applyBorder="1"/>
    <xf numFmtId="0" fontId="0" fillId="11" borderId="6" xfId="0" applyFill="1" applyBorder="1"/>
    <xf numFmtId="0" fontId="0" fillId="11" borderId="20" xfId="0" applyFill="1" applyBorder="1"/>
    <xf numFmtId="0" fontId="0" fillId="11" borderId="0" xfId="0" applyFill="1"/>
    <xf numFmtId="0" fontId="2" fillId="5"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Continuous" vertical="center"/>
    </xf>
    <xf numFmtId="0" fontId="0" fillId="0" borderId="3"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164" fontId="0" fillId="4" borderId="22" xfId="0" applyNumberFormat="1" applyFill="1" applyBorder="1" applyAlignment="1">
      <alignment vertical="center"/>
    </xf>
    <xf numFmtId="164" fontId="0" fillId="4" borderId="5" xfId="0" applyNumberFormat="1" applyFill="1" applyBorder="1" applyAlignment="1">
      <alignment vertical="center"/>
    </xf>
    <xf numFmtId="164" fontId="0" fillId="4" borderId="2" xfId="0" applyNumberFormat="1" applyFill="1" applyBorder="1" applyAlignment="1">
      <alignment vertical="center"/>
    </xf>
    <xf numFmtId="165" fontId="0" fillId="0" borderId="3" xfId="0" applyNumberFormat="1" applyFill="1" applyBorder="1" applyAlignment="1" applyProtection="1">
      <alignment vertical="center"/>
      <protection locked="0"/>
    </xf>
    <xf numFmtId="167" fontId="0" fillId="0" borderId="3" xfId="0" applyNumberFormat="1" applyFill="1" applyBorder="1" applyAlignment="1" applyProtection="1">
      <alignment vertical="center"/>
      <protection locked="0"/>
    </xf>
    <xf numFmtId="0" fontId="0" fillId="11" borderId="6" xfId="0" applyFill="1" applyBorder="1" applyAlignment="1">
      <alignment vertical="center"/>
    </xf>
    <xf numFmtId="0" fontId="0" fillId="0" borderId="0" xfId="0" applyFill="1" applyAlignment="1">
      <alignment vertical="center"/>
    </xf>
    <xf numFmtId="0" fontId="0" fillId="8" borderId="58" xfId="0" applyFill="1" applyBorder="1" applyAlignment="1">
      <alignment horizontal="center" vertical="center" wrapText="1"/>
    </xf>
    <xf numFmtId="0" fontId="0" fillId="10" borderId="58" xfId="0" applyFill="1" applyBorder="1" applyAlignment="1">
      <alignment horizontal="center" vertical="center" wrapText="1"/>
    </xf>
    <xf numFmtId="170" fontId="0" fillId="0" borderId="5" xfId="0" applyNumberFormat="1" applyFill="1" applyBorder="1" applyAlignment="1" applyProtection="1">
      <alignment vertical="center"/>
      <protection locked="0"/>
    </xf>
    <xf numFmtId="164" fontId="0" fillId="4" borderId="81" xfId="0" applyNumberFormat="1" applyFill="1" applyBorder="1" applyAlignment="1">
      <alignment vertical="center"/>
    </xf>
    <xf numFmtId="164" fontId="0" fillId="4" borderId="4" xfId="0" applyNumberFormat="1" applyFill="1" applyBorder="1" applyAlignment="1">
      <alignment vertical="center"/>
    </xf>
    <xf numFmtId="164" fontId="0" fillId="11" borderId="0" xfId="0" applyNumberFormat="1" applyFill="1" applyBorder="1" applyAlignment="1">
      <alignment vertical="center"/>
    </xf>
    <xf numFmtId="0" fontId="0" fillId="3" borderId="24" xfId="0" applyFill="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protection locked="0"/>
    </xf>
    <xf numFmtId="0" fontId="0" fillId="11" borderId="0" xfId="0" applyFill="1" applyBorder="1" applyAlignment="1" applyProtection="1">
      <alignment horizontal="center" vertical="center" wrapText="1"/>
      <protection locked="0"/>
    </xf>
    <xf numFmtId="0" fontId="0" fillId="11" borderId="0"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170" fontId="0" fillId="4" borderId="24" xfId="0" applyNumberFormat="1" applyFill="1" applyBorder="1" applyAlignment="1">
      <alignment vertical="center"/>
    </xf>
    <xf numFmtId="0" fontId="0" fillId="0" borderId="4" xfId="0" applyFill="1" applyBorder="1" applyAlignment="1" applyProtection="1">
      <alignment horizontal="center" vertical="center"/>
      <protection locked="0"/>
    </xf>
    <xf numFmtId="170" fontId="0" fillId="0" borderId="4" xfId="0" applyNumberFormat="1" applyFill="1" applyBorder="1" applyAlignment="1" applyProtection="1">
      <alignment vertical="center"/>
      <protection locked="0"/>
    </xf>
    <xf numFmtId="170" fontId="0" fillId="11" borderId="0" xfId="0" applyNumberFormat="1" applyFill="1" applyBorder="1" applyAlignment="1" applyProtection="1">
      <alignment vertical="center"/>
      <protection locked="0"/>
    </xf>
    <xf numFmtId="168" fontId="1" fillId="0" borderId="17" xfId="1" applyNumberFormat="1" applyFont="1" applyFill="1" applyBorder="1" applyAlignment="1">
      <alignment horizontal="left" vertical="center"/>
    </xf>
    <xf numFmtId="166" fontId="1" fillId="0" borderId="78" xfId="0" applyNumberFormat="1" applyFont="1" applyFill="1" applyBorder="1" applyAlignment="1">
      <alignment horizontal="center" vertical="center"/>
    </xf>
    <xf numFmtId="168" fontId="1" fillId="0" borderId="9" xfId="1" applyNumberFormat="1" applyFont="1" applyFill="1" applyBorder="1" applyAlignment="1">
      <alignment vertical="center"/>
    </xf>
    <xf numFmtId="166" fontId="1" fillId="0" borderId="13" xfId="0" applyNumberFormat="1" applyFont="1" applyFill="1" applyBorder="1" applyAlignment="1">
      <alignment horizontal="center" vertical="center"/>
    </xf>
    <xf numFmtId="168" fontId="1" fillId="0" borderId="9" xfId="1" applyNumberFormat="1" applyFont="1" applyFill="1" applyBorder="1" applyAlignment="1">
      <alignment vertical="distributed"/>
    </xf>
    <xf numFmtId="1" fontId="7" fillId="12" borderId="25" xfId="1" applyNumberFormat="1" applyFont="1" applyFill="1" applyBorder="1" applyAlignment="1">
      <alignment horizontal="center" vertical="center"/>
    </xf>
    <xf numFmtId="0" fontId="15" fillId="0" borderId="0" xfId="0" applyFont="1" applyAlignment="1" applyProtection="1">
      <alignment horizontal="left"/>
    </xf>
    <xf numFmtId="0" fontId="16" fillId="7" borderId="26" xfId="0" applyFont="1" applyFill="1" applyBorder="1" applyAlignment="1" applyProtection="1">
      <alignment horizontal="center"/>
    </xf>
    <xf numFmtId="0" fontId="16" fillId="7" borderId="27" xfId="0" applyFont="1" applyFill="1" applyBorder="1" applyAlignment="1" applyProtection="1">
      <alignment horizontal="center"/>
    </xf>
    <xf numFmtId="0" fontId="16" fillId="7" borderId="28" xfId="0" applyFont="1" applyFill="1" applyBorder="1" applyAlignment="1" applyProtection="1">
      <alignment horizontal="center"/>
    </xf>
    <xf numFmtId="0" fontId="15" fillId="7" borderId="29" xfId="0" applyFont="1" applyFill="1" applyBorder="1" applyAlignment="1" applyProtection="1">
      <alignment horizontal="right"/>
    </xf>
    <xf numFmtId="0" fontId="15" fillId="7" borderId="30" xfId="0" applyFont="1" applyFill="1" applyBorder="1" applyAlignment="1" applyProtection="1">
      <alignment horizontal="right"/>
    </xf>
    <xf numFmtId="0" fontId="15" fillId="7" borderId="32" xfId="0" applyFont="1" applyFill="1" applyBorder="1" applyAlignment="1" applyProtection="1">
      <alignment horizontal="right"/>
    </xf>
    <xf numFmtId="0" fontId="15" fillId="7" borderId="33" xfId="0" applyFont="1" applyFill="1" applyBorder="1" applyAlignment="1" applyProtection="1">
      <alignment horizontal="right"/>
    </xf>
    <xf numFmtId="0" fontId="8" fillId="8" borderId="35" xfId="0" applyFont="1" applyFill="1" applyBorder="1" applyAlignment="1" applyProtection="1">
      <alignment horizontal="left"/>
    </xf>
    <xf numFmtId="14" fontId="0" fillId="0" borderId="36" xfId="0" applyNumberFormat="1" applyBorder="1" applyAlignment="1" applyProtection="1">
      <alignment horizontal="center"/>
      <protection locked="0"/>
    </xf>
    <xf numFmtId="14" fontId="0" fillId="0" borderId="37" xfId="0" applyNumberFormat="1" applyBorder="1" applyAlignment="1" applyProtection="1">
      <alignment horizontal="center"/>
      <protection locked="0"/>
    </xf>
    <xf numFmtId="0" fontId="15" fillId="7" borderId="38" xfId="0" applyFont="1" applyFill="1" applyBorder="1" applyAlignment="1" applyProtection="1">
      <alignment horizontal="right"/>
    </xf>
    <xf numFmtId="0" fontId="15" fillId="7" borderId="35" xfId="0" applyFont="1" applyFill="1" applyBorder="1" applyAlignment="1" applyProtection="1">
      <alignment horizontal="right"/>
    </xf>
    <xf numFmtId="0" fontId="19" fillId="0" borderId="51" xfId="2" applyFont="1" applyFill="1" applyBorder="1" applyAlignment="1" applyProtection="1">
      <alignment vertical="top" wrapText="1"/>
    </xf>
    <xf numFmtId="0" fontId="19" fillId="0" borderId="52" xfId="2" applyFont="1" applyFill="1" applyBorder="1" applyAlignment="1" applyProtection="1">
      <alignment vertical="top" wrapText="1"/>
    </xf>
    <xf numFmtId="0" fontId="19" fillId="0" borderId="53" xfId="2" applyFont="1" applyFill="1" applyBorder="1" applyAlignment="1" applyProtection="1">
      <alignment vertical="top" wrapText="1"/>
    </xf>
    <xf numFmtId="0" fontId="0" fillId="0" borderId="36" xfId="0" applyNumberFormat="1" applyBorder="1" applyAlignment="1" applyProtection="1">
      <alignment horizontal="center"/>
      <protection locked="0"/>
    </xf>
    <xf numFmtId="0" fontId="0" fillId="0" borderId="37" xfId="0" applyNumberFormat="1" applyBorder="1" applyAlignment="1" applyProtection="1">
      <alignment horizontal="center"/>
      <protection locked="0"/>
    </xf>
    <xf numFmtId="0" fontId="8" fillId="8" borderId="36" xfId="0" applyFont="1" applyFill="1" applyBorder="1" applyAlignment="1" applyProtection="1">
      <alignment horizontal="left"/>
    </xf>
    <xf numFmtId="0" fontId="8" fillId="8" borderId="37" xfId="0" applyFont="1" applyFill="1" applyBorder="1" applyAlignment="1" applyProtection="1">
      <alignment horizontal="left"/>
    </xf>
    <xf numFmtId="0" fontId="15" fillId="7" borderId="40" xfId="0" applyFont="1" applyFill="1" applyBorder="1" applyAlignment="1" applyProtection="1">
      <alignment horizontal="right"/>
    </xf>
    <xf numFmtId="0" fontId="15" fillId="7" borderId="41" xfId="0" applyFont="1" applyFill="1" applyBorder="1" applyAlignment="1" applyProtection="1">
      <alignment horizontal="right"/>
    </xf>
    <xf numFmtId="0" fontId="15" fillId="7" borderId="43" xfId="0" applyFont="1" applyFill="1" applyBorder="1" applyAlignment="1" applyProtection="1">
      <alignment horizontal="right"/>
    </xf>
    <xf numFmtId="0" fontId="15" fillId="7" borderId="44" xfId="0" applyFont="1" applyFill="1" applyBorder="1" applyAlignment="1" applyProtection="1">
      <alignment horizontal="right"/>
    </xf>
    <xf numFmtId="0" fontId="9" fillId="0" borderId="46" xfId="0" applyFont="1" applyFill="1" applyBorder="1" applyAlignment="1" applyProtection="1">
      <alignment horizontal="left" vertical="top" wrapText="1"/>
    </xf>
    <xf numFmtId="0" fontId="9" fillId="0" borderId="47" xfId="0" applyFont="1" applyFill="1" applyBorder="1" applyAlignment="1" applyProtection="1">
      <alignment horizontal="left" vertical="top" wrapText="1"/>
    </xf>
    <xf numFmtId="0" fontId="9" fillId="0" borderId="48" xfId="0" applyFont="1" applyFill="1" applyBorder="1" applyAlignment="1" applyProtection="1">
      <alignment horizontal="left" vertical="top" wrapText="1"/>
    </xf>
    <xf numFmtId="0" fontId="9" fillId="0" borderId="4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50" xfId="0" applyFont="1" applyFill="1" applyBorder="1" applyAlignment="1" applyProtection="1">
      <alignment horizontal="left" vertical="top" wrapText="1"/>
    </xf>
    <xf numFmtId="0" fontId="8" fillId="0" borderId="36" xfId="0" applyFont="1" applyBorder="1" applyAlignment="1" applyProtection="1">
      <alignment horizontal="left"/>
      <protection locked="0"/>
    </xf>
    <xf numFmtId="0" fontId="8" fillId="0" borderId="54" xfId="0" applyFont="1" applyBorder="1" applyAlignment="1" applyProtection="1">
      <alignment horizontal="left"/>
      <protection locked="0"/>
    </xf>
    <xf numFmtId="0" fontId="21" fillId="8" borderId="36" xfId="0" applyFont="1" applyFill="1" applyBorder="1" applyAlignment="1" applyProtection="1">
      <alignment horizontal="center" vertical="center" wrapText="1"/>
    </xf>
    <xf numFmtId="0" fontId="21" fillId="8" borderId="54" xfId="0" applyFont="1" applyFill="1" applyBorder="1" applyAlignment="1" applyProtection="1">
      <alignment horizontal="center" vertical="center" wrapText="1"/>
    </xf>
    <xf numFmtId="0" fontId="23" fillId="9" borderId="36" xfId="0" applyFont="1" applyFill="1" applyBorder="1" applyAlignment="1" applyProtection="1">
      <alignment horizontal="left" wrapText="1"/>
    </xf>
    <xf numFmtId="0" fontId="23" fillId="9" borderId="54" xfId="0" applyFont="1" applyFill="1" applyBorder="1" applyAlignment="1" applyProtection="1">
      <alignment horizontal="left" wrapText="1"/>
    </xf>
    <xf numFmtId="0" fontId="8" fillId="0" borderId="36" xfId="0" applyFont="1" applyBorder="1" applyAlignment="1" applyProtection="1">
      <alignment horizontal="left" wrapText="1"/>
      <protection locked="0"/>
    </xf>
    <xf numFmtId="0" fontId="8" fillId="0" borderId="54" xfId="0" applyFont="1" applyBorder="1" applyAlignment="1" applyProtection="1">
      <alignment horizontal="left" wrapText="1"/>
      <protection locked="0"/>
    </xf>
    <xf numFmtId="0" fontId="24" fillId="0" borderId="36" xfId="0" applyFont="1" applyBorder="1" applyAlignment="1" applyProtection="1">
      <alignment horizontal="left" wrapText="1"/>
      <protection locked="0"/>
    </xf>
    <xf numFmtId="0" fontId="24" fillId="0" borderId="54" xfId="0" applyFont="1" applyBorder="1" applyAlignment="1" applyProtection="1">
      <alignment horizontal="left" wrapText="1"/>
      <protection locked="0"/>
    </xf>
    <xf numFmtId="0" fontId="8" fillId="0" borderId="0" xfId="0" applyFont="1" applyBorder="1" applyAlignment="1" applyProtection="1">
      <alignment horizontal="left"/>
    </xf>
    <xf numFmtId="0" fontId="28" fillId="0" borderId="13" xfId="0" applyFont="1" applyFill="1" applyBorder="1" applyAlignment="1" applyProtection="1">
      <alignment horizontal="center" vertical="center" wrapText="1"/>
      <protection locked="0"/>
    </xf>
    <xf numFmtId="0" fontId="29" fillId="0" borderId="13" xfId="0" applyFont="1" applyFill="1" applyBorder="1" applyAlignment="1">
      <alignment horizontal="center" vertical="center" wrapText="1"/>
    </xf>
    <xf numFmtId="0" fontId="8" fillId="0" borderId="18" xfId="0" applyFont="1" applyFill="1" applyBorder="1" applyAlignment="1">
      <alignment horizontal="center" wrapText="1"/>
    </xf>
    <xf numFmtId="0" fontId="8" fillId="0" borderId="24" xfId="0" applyFont="1" applyFill="1" applyBorder="1" applyAlignment="1">
      <alignment horizontal="center"/>
    </xf>
    <xf numFmtId="0" fontId="8" fillId="0" borderId="3" xfId="0" applyFont="1" applyFill="1" applyBorder="1" applyAlignment="1">
      <alignment horizontal="center"/>
    </xf>
    <xf numFmtId="0" fontId="30" fillId="0" borderId="0" xfId="0" applyFont="1" applyFill="1" applyAlignment="1">
      <alignment horizontal="center" vertical="center" wrapText="1"/>
    </xf>
    <xf numFmtId="0" fontId="10" fillId="0" borderId="18" xfId="0" applyFont="1" applyFill="1" applyBorder="1" applyAlignment="1">
      <alignment horizontal="center" vertical="center" wrapText="1"/>
    </xf>
    <xf numFmtId="0" fontId="10" fillId="0" borderId="0" xfId="0" applyFont="1" applyFill="1" applyAlignment="1">
      <alignment horizontal="center" vertical="center" wrapText="1"/>
    </xf>
    <xf numFmtId="0" fontId="4" fillId="0" borderId="78" xfId="0" applyFont="1" applyFill="1" applyBorder="1" applyAlignment="1" applyProtection="1">
      <alignment horizontal="center" vertical="center"/>
      <protection locked="0"/>
    </xf>
    <xf numFmtId="0" fontId="4" fillId="0" borderId="78" xfId="0" applyFont="1" applyFill="1" applyBorder="1" applyAlignment="1">
      <alignment horizontal="center" vertical="center"/>
    </xf>
    <xf numFmtId="0" fontId="7" fillId="8" borderId="14"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0" fillId="8" borderId="60" xfId="0" applyFill="1" applyBorder="1" applyAlignment="1">
      <alignment horizontal="center" vertical="center"/>
    </xf>
    <xf numFmtId="0" fontId="0" fillId="8" borderId="61" xfId="0" applyFill="1" applyBorder="1" applyAlignment="1">
      <alignment horizontal="center" vertical="center"/>
    </xf>
    <xf numFmtId="0" fontId="0" fillId="8" borderId="59" xfId="0" applyFill="1" applyBorder="1" applyAlignment="1">
      <alignment horizontal="center" vertical="center" wrapText="1"/>
    </xf>
    <xf numFmtId="0" fontId="0" fillId="8" borderId="60" xfId="0" applyFill="1" applyBorder="1" applyAlignment="1">
      <alignment horizontal="center" vertical="center" wrapText="1"/>
    </xf>
    <xf numFmtId="0" fontId="0" fillId="8" borderId="61"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12" xfId="0"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7" xfId="0" applyFont="1" applyFill="1" applyBorder="1" applyAlignment="1">
      <alignment horizontal="center" vertical="center"/>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8" borderId="62" xfId="0" applyFont="1" applyFill="1" applyBorder="1" applyAlignment="1">
      <alignment horizontal="center" vertical="center" wrapText="1"/>
    </xf>
    <xf numFmtId="0" fontId="7" fillId="8" borderId="63" xfId="0" applyFont="1" applyFill="1" applyBorder="1" applyAlignment="1">
      <alignment horizontal="center" vertical="center" wrapText="1"/>
    </xf>
    <xf numFmtId="0" fontId="7" fillId="8" borderId="64" xfId="0" applyFont="1" applyFill="1" applyBorder="1" applyAlignment="1">
      <alignment horizontal="center" vertical="center" wrapText="1"/>
    </xf>
    <xf numFmtId="0" fontId="7" fillId="8" borderId="67" xfId="0" applyFont="1" applyFill="1" applyBorder="1" applyAlignment="1">
      <alignment horizontal="center" vertical="center" wrapText="1"/>
    </xf>
    <xf numFmtId="0" fontId="7" fillId="8" borderId="68" xfId="0" applyFont="1" applyFill="1" applyBorder="1" applyAlignment="1">
      <alignment horizontal="center" vertical="center" wrapText="1"/>
    </xf>
    <xf numFmtId="0" fontId="7" fillId="8" borderId="69" xfId="0" applyFont="1" applyFill="1" applyBorder="1" applyAlignment="1">
      <alignment horizontal="center" vertical="center" wrapText="1"/>
    </xf>
    <xf numFmtId="0" fontId="0" fillId="8" borderId="62" xfId="0" applyFont="1" applyFill="1" applyBorder="1" applyAlignment="1">
      <alignment horizontal="center" vertical="center" wrapText="1"/>
    </xf>
    <xf numFmtId="0" fontId="7" fillId="8" borderId="65"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7" fillId="8" borderId="66"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0" fillId="0" borderId="78" xfId="0" applyFill="1" applyBorder="1" applyAlignment="1">
      <alignment horizontal="center"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61" xfId="0" applyFont="1" applyFill="1" applyBorder="1" applyAlignment="1">
      <alignment horizontal="center" vertical="center" wrapText="1"/>
    </xf>
    <xf numFmtId="0" fontId="2" fillId="8" borderId="24" xfId="0" applyFont="1" applyFill="1" applyBorder="1" applyAlignment="1">
      <alignment horizontal="center" vertical="center"/>
    </xf>
    <xf numFmtId="0" fontId="2" fillId="4" borderId="24" xfId="0" applyFont="1" applyFill="1" applyBorder="1" applyAlignment="1">
      <alignment horizontal="center" vertical="center"/>
    </xf>
    <xf numFmtId="0" fontId="33" fillId="0" borderId="73" xfId="2" applyFont="1" applyFill="1" applyBorder="1" applyAlignment="1">
      <alignment horizontal="center" vertical="center"/>
    </xf>
    <xf numFmtId="0" fontId="33" fillId="0" borderId="0" xfId="2" applyFont="1" applyFill="1" applyBorder="1" applyAlignment="1">
      <alignment horizontal="center" vertical="center"/>
    </xf>
    <xf numFmtId="0" fontId="33" fillId="0" borderId="76" xfId="2" applyFont="1" applyFill="1" applyBorder="1" applyAlignment="1">
      <alignment horizontal="center" vertical="center"/>
    </xf>
    <xf numFmtId="0" fontId="33" fillId="0" borderId="74" xfId="2" applyFont="1" applyFill="1" applyBorder="1" applyAlignment="1">
      <alignment horizontal="center" vertical="center"/>
    </xf>
    <xf numFmtId="0" fontId="7" fillId="8" borderId="59" xfId="0" applyFont="1" applyFill="1" applyBorder="1" applyAlignment="1">
      <alignment horizontal="center" vertical="center" wrapText="1"/>
    </xf>
    <xf numFmtId="0" fontId="26" fillId="8" borderId="70" xfId="0" applyFont="1" applyFill="1" applyBorder="1" applyAlignment="1">
      <alignment horizontal="center" vertical="center"/>
    </xf>
    <xf numFmtId="0" fontId="26" fillId="8" borderId="71" xfId="0" applyFont="1" applyFill="1" applyBorder="1" applyAlignment="1">
      <alignment horizontal="center" vertical="center"/>
    </xf>
    <xf numFmtId="0" fontId="26" fillId="8" borderId="72" xfId="0" applyFont="1" applyFill="1" applyBorder="1" applyAlignment="1">
      <alignment horizontal="center" vertical="center"/>
    </xf>
    <xf numFmtId="0" fontId="26" fillId="8" borderId="75" xfId="0" applyFont="1" applyFill="1" applyBorder="1" applyAlignment="1">
      <alignment horizontal="center" vertical="center"/>
    </xf>
    <xf numFmtId="0" fontId="26" fillId="8" borderId="76" xfId="0" applyFont="1" applyFill="1" applyBorder="1" applyAlignment="1">
      <alignment horizontal="center" vertical="center"/>
    </xf>
    <xf numFmtId="0" fontId="26" fillId="8" borderId="77" xfId="0" applyFont="1" applyFill="1" applyBorder="1" applyAlignment="1">
      <alignment horizontal="center" vertical="center"/>
    </xf>
  </cellXfs>
  <cellStyles count="3">
    <cellStyle name="Lien hypertexte" xfId="2" builtinId="8"/>
    <cellStyle name="Monétaire" xfId="1" builtinId="4"/>
    <cellStyle name="Normal" xfId="0" builtinId="0"/>
  </cellStyles>
  <dxfs count="6">
    <dxf>
      <font>
        <color rgb="FF9C0006"/>
      </font>
      <fill>
        <patternFill>
          <bgColor rgb="FFFFC7CE"/>
        </patternFill>
      </fill>
    </dxf>
    <dxf>
      <fill>
        <patternFill>
          <bgColor rgb="FFFFC7CE"/>
        </patternFill>
      </fill>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uberge\AppData\Local\Microsoft\Windows\INetCache\Content.Outlook\830MLHWO\MODELE_Demande-pot%20de%20reserve_Ag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orpseuropeensolidarite.fr/comment/espace-ressour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rasmus-plus.ec.europa.eu/resources-and-tools/distance-calcul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view="pageLayout" zoomScaleNormal="100" workbookViewId="0">
      <selection activeCell="C26" sqref="C26"/>
    </sheetView>
  </sheetViews>
  <sheetFormatPr baseColWidth="10" defaultRowHeight="15" x14ac:dyDescent="0.25"/>
  <cols>
    <col min="1" max="1" width="11.42578125" style="10"/>
    <col min="2" max="2" width="10.140625" style="9" bestFit="1" customWidth="1"/>
    <col min="3" max="3" width="17" style="10" customWidth="1"/>
    <col min="4" max="4" width="19.7109375" style="10" bestFit="1" customWidth="1"/>
    <col min="5" max="6" width="12.7109375" style="10" customWidth="1"/>
    <col min="7" max="7" width="11.85546875" style="10" customWidth="1"/>
    <col min="8" max="9" width="12.140625" style="10" customWidth="1"/>
    <col min="10" max="16384" width="11.42578125" style="10"/>
  </cols>
  <sheetData>
    <row r="1" spans="2:9" ht="15.75" thickBot="1" x14ac:dyDescent="0.3"/>
    <row r="2" spans="2:9" ht="15.75" thickBot="1" x14ac:dyDescent="0.3">
      <c r="B2" s="100"/>
      <c r="C2" s="100"/>
      <c r="D2" s="100"/>
      <c r="E2" s="100"/>
      <c r="F2" s="100"/>
      <c r="G2" s="101" t="s">
        <v>115</v>
      </c>
      <c r="H2" s="102"/>
      <c r="I2" s="103"/>
    </row>
    <row r="3" spans="2:9" ht="15.75" thickBot="1" x14ac:dyDescent="0.3">
      <c r="B3" s="11"/>
      <c r="C3" s="11"/>
      <c r="D3" s="11"/>
      <c r="E3" s="11"/>
      <c r="F3" s="11"/>
      <c r="G3" s="104" t="s">
        <v>116</v>
      </c>
      <c r="H3" s="105"/>
      <c r="I3" s="12" t="s">
        <v>117</v>
      </c>
    </row>
    <row r="4" spans="2:9" x14ac:dyDescent="0.25">
      <c r="G4" s="106" t="s">
        <v>118</v>
      </c>
      <c r="H4" s="107"/>
      <c r="I4" s="13"/>
    </row>
    <row r="5" spans="2:9" x14ac:dyDescent="0.25">
      <c r="B5" s="108" t="s">
        <v>119</v>
      </c>
      <c r="C5" s="108"/>
      <c r="D5" s="109"/>
      <c r="E5" s="110"/>
      <c r="F5" s="14"/>
      <c r="G5" s="111" t="s">
        <v>120</v>
      </c>
      <c r="H5" s="112"/>
      <c r="I5" s="15"/>
    </row>
    <row r="6" spans="2:9" x14ac:dyDescent="0.25">
      <c r="B6" s="108" t="s">
        <v>121</v>
      </c>
      <c r="C6" s="108"/>
      <c r="D6" s="109"/>
      <c r="E6" s="110"/>
      <c r="F6" s="14"/>
      <c r="G6" s="111" t="s">
        <v>122</v>
      </c>
      <c r="H6" s="112"/>
      <c r="I6" s="15"/>
    </row>
    <row r="7" spans="2:9" x14ac:dyDescent="0.25">
      <c r="B7" s="108" t="s">
        <v>123</v>
      </c>
      <c r="C7" s="108"/>
      <c r="D7" s="116"/>
      <c r="E7" s="117"/>
      <c r="F7" s="16"/>
      <c r="G7" s="111" t="s">
        <v>124</v>
      </c>
      <c r="H7" s="112"/>
      <c r="I7" s="15"/>
    </row>
    <row r="8" spans="2:9" ht="15.75" thickBot="1" x14ac:dyDescent="0.3">
      <c r="B8" s="118" t="s">
        <v>125</v>
      </c>
      <c r="C8" s="119"/>
      <c r="D8" s="116"/>
      <c r="E8" s="117"/>
      <c r="F8" s="16"/>
      <c r="G8" s="120" t="s">
        <v>126</v>
      </c>
      <c r="H8" s="121"/>
      <c r="I8" s="17"/>
    </row>
    <row r="9" spans="2:9" ht="15.75" thickBot="1" x14ac:dyDescent="0.3">
      <c r="B9" s="18"/>
      <c r="C9" s="18"/>
      <c r="D9" s="19"/>
      <c r="E9" s="19"/>
      <c r="F9" s="19"/>
      <c r="G9" s="122" t="s">
        <v>127</v>
      </c>
      <c r="H9" s="123"/>
      <c r="I9" s="20"/>
    </row>
    <row r="10" spans="2:9" ht="15.75" thickBot="1" x14ac:dyDescent="0.3">
      <c r="B10" s="18"/>
      <c r="C10" s="18"/>
      <c r="D10" s="19"/>
      <c r="E10" s="19"/>
      <c r="F10" s="19"/>
      <c r="G10" s="21"/>
      <c r="H10" s="21"/>
      <c r="I10" s="21"/>
    </row>
    <row r="11" spans="2:9" s="22" customFormat="1" ht="12.75" customHeight="1" thickTop="1" x14ac:dyDescent="0.2">
      <c r="B11" s="124" t="s">
        <v>128</v>
      </c>
      <c r="C11" s="125"/>
      <c r="D11" s="125"/>
      <c r="E11" s="125"/>
      <c r="F11" s="125"/>
      <c r="G11" s="125"/>
      <c r="H11" s="125"/>
      <c r="I11" s="126"/>
    </row>
    <row r="12" spans="2:9" ht="15" customHeight="1" x14ac:dyDescent="0.25">
      <c r="B12" s="127"/>
      <c r="C12" s="128"/>
      <c r="D12" s="128"/>
      <c r="E12" s="128"/>
      <c r="F12" s="128"/>
      <c r="G12" s="128"/>
      <c r="H12" s="128"/>
      <c r="I12" s="129"/>
    </row>
    <row r="13" spans="2:9" ht="21" customHeight="1" x14ac:dyDescent="0.25">
      <c r="B13" s="127"/>
      <c r="C13" s="128"/>
      <c r="D13" s="128"/>
      <c r="E13" s="128"/>
      <c r="F13" s="128"/>
      <c r="G13" s="128"/>
      <c r="H13" s="128"/>
      <c r="I13" s="129"/>
    </row>
    <row r="14" spans="2:9" ht="15.75" customHeight="1" thickBot="1" x14ac:dyDescent="0.3">
      <c r="B14" s="113" t="s">
        <v>129</v>
      </c>
      <c r="C14" s="114"/>
      <c r="D14" s="114"/>
      <c r="E14" s="114"/>
      <c r="F14" s="114"/>
      <c r="G14" s="114"/>
      <c r="H14" s="114"/>
      <c r="I14" s="115"/>
    </row>
    <row r="15" spans="2:9" s="24" customFormat="1" ht="12" thickTop="1" x14ac:dyDescent="0.2">
      <c r="B15" s="23"/>
    </row>
    <row r="16" spans="2:9" s="26" customFormat="1" ht="25.5" x14ac:dyDescent="0.2">
      <c r="B16" s="25" t="s">
        <v>130</v>
      </c>
      <c r="C16" s="25" t="s">
        <v>131</v>
      </c>
      <c r="D16" s="132" t="s">
        <v>132</v>
      </c>
      <c r="E16" s="133"/>
      <c r="F16" s="133"/>
      <c r="G16" s="25" t="s">
        <v>133</v>
      </c>
      <c r="H16" s="25" t="s">
        <v>134</v>
      </c>
      <c r="I16" s="25" t="s">
        <v>1</v>
      </c>
    </row>
    <row r="17" spans="1:9" s="30" customFormat="1" ht="12.75" x14ac:dyDescent="0.2">
      <c r="A17" s="27" t="s">
        <v>135</v>
      </c>
      <c r="B17" s="28" t="s">
        <v>136</v>
      </c>
      <c r="C17" s="28" t="s">
        <v>137</v>
      </c>
      <c r="D17" s="134" t="s">
        <v>138</v>
      </c>
      <c r="E17" s="135"/>
      <c r="F17" s="135"/>
      <c r="G17" s="28">
        <v>9</v>
      </c>
      <c r="H17" s="29">
        <v>900</v>
      </c>
      <c r="I17" s="29">
        <f>G17*H17</f>
        <v>8100</v>
      </c>
    </row>
    <row r="18" spans="1:9" s="26" customFormat="1" ht="12.75" x14ac:dyDescent="0.2">
      <c r="B18" s="31"/>
      <c r="C18" s="31"/>
      <c r="D18" s="136"/>
      <c r="E18" s="137"/>
      <c r="F18" s="137"/>
      <c r="G18" s="31"/>
      <c r="H18" s="32"/>
      <c r="I18" s="32"/>
    </row>
    <row r="19" spans="1:9" s="26" customFormat="1" ht="12.75" x14ac:dyDescent="0.2">
      <c r="B19" s="31"/>
      <c r="C19" s="31"/>
      <c r="D19" s="136"/>
      <c r="E19" s="137"/>
      <c r="F19" s="137"/>
      <c r="G19" s="31"/>
      <c r="H19" s="32"/>
      <c r="I19" s="32"/>
    </row>
    <row r="20" spans="1:9" s="26" customFormat="1" ht="12.75" x14ac:dyDescent="0.2">
      <c r="B20" s="31"/>
      <c r="C20" s="31"/>
      <c r="D20" s="136"/>
      <c r="E20" s="137"/>
      <c r="F20" s="137"/>
      <c r="G20" s="31"/>
      <c r="H20" s="32"/>
      <c r="I20" s="32"/>
    </row>
    <row r="21" spans="1:9" s="26" customFormat="1" ht="12.75" customHeight="1" x14ac:dyDescent="0.2">
      <c r="B21" s="31"/>
      <c r="C21" s="31"/>
      <c r="D21" s="136"/>
      <c r="E21" s="137"/>
      <c r="F21" s="137"/>
      <c r="G21" s="31"/>
      <c r="H21" s="32"/>
      <c r="I21" s="32"/>
    </row>
    <row r="22" spans="1:9" s="26" customFormat="1" ht="12.75" x14ac:dyDescent="0.2">
      <c r="B22" s="31"/>
      <c r="C22" s="31"/>
      <c r="D22" s="138"/>
      <c r="E22" s="139"/>
      <c r="F22" s="139"/>
      <c r="G22" s="31"/>
      <c r="H22" s="32"/>
      <c r="I22" s="32"/>
    </row>
    <row r="23" spans="1:9" s="26" customFormat="1" ht="12.75" customHeight="1" x14ac:dyDescent="0.2">
      <c r="B23" s="31"/>
      <c r="C23" s="31"/>
      <c r="D23" s="136"/>
      <c r="E23" s="137"/>
      <c r="F23" s="137"/>
      <c r="G23" s="31"/>
      <c r="H23" s="32"/>
      <c r="I23" s="32"/>
    </row>
    <row r="24" spans="1:9" s="26" customFormat="1" ht="12.75" x14ac:dyDescent="0.2">
      <c r="B24" s="31"/>
      <c r="C24" s="31"/>
      <c r="D24" s="130"/>
      <c r="E24" s="131"/>
      <c r="F24" s="131"/>
      <c r="G24" s="31"/>
      <c r="H24" s="32"/>
      <c r="I24" s="32"/>
    </row>
    <row r="25" spans="1:9" s="26" customFormat="1" ht="12.75" x14ac:dyDescent="0.2">
      <c r="B25" s="31"/>
      <c r="C25" s="31"/>
      <c r="D25" s="130"/>
      <c r="E25" s="131"/>
      <c r="F25" s="131"/>
      <c r="G25" s="31"/>
      <c r="H25" s="32"/>
      <c r="I25" s="32"/>
    </row>
    <row r="26" spans="1:9" s="26" customFormat="1" ht="12.75" x14ac:dyDescent="0.2">
      <c r="B26" s="31"/>
      <c r="C26" s="31"/>
      <c r="D26" s="130"/>
      <c r="E26" s="131"/>
      <c r="F26" s="131"/>
      <c r="G26" s="31"/>
      <c r="H26" s="32"/>
      <c r="I26" s="32"/>
    </row>
    <row r="27" spans="1:9" s="26" customFormat="1" ht="12.75" x14ac:dyDescent="0.2">
      <c r="B27" s="31"/>
      <c r="C27" s="31"/>
      <c r="D27" s="130"/>
      <c r="E27" s="131"/>
      <c r="F27" s="131"/>
      <c r="G27" s="31"/>
      <c r="H27" s="32"/>
      <c r="I27" s="32"/>
    </row>
    <row r="28" spans="1:9" s="26" customFormat="1" ht="12.75" x14ac:dyDescent="0.2">
      <c r="B28" s="31"/>
      <c r="C28" s="31"/>
      <c r="D28" s="130"/>
      <c r="E28" s="131"/>
      <c r="F28" s="131"/>
      <c r="G28" s="31"/>
      <c r="H28" s="32"/>
      <c r="I28" s="32"/>
    </row>
    <row r="29" spans="1:9" s="26" customFormat="1" ht="12.75" x14ac:dyDescent="0.2">
      <c r="B29" s="31"/>
      <c r="C29" s="31"/>
      <c r="D29" s="130"/>
      <c r="E29" s="131"/>
      <c r="F29" s="131"/>
      <c r="G29" s="31"/>
      <c r="H29" s="32"/>
      <c r="I29" s="32"/>
    </row>
    <row r="30" spans="1:9" s="26" customFormat="1" ht="12.75" x14ac:dyDescent="0.2">
      <c r="B30" s="31"/>
      <c r="C30" s="31"/>
      <c r="D30" s="130"/>
      <c r="E30" s="131"/>
      <c r="F30" s="131"/>
      <c r="G30" s="31"/>
      <c r="H30" s="32"/>
      <c r="I30" s="32"/>
    </row>
    <row r="31" spans="1:9" s="26" customFormat="1" ht="12.75" x14ac:dyDescent="0.2">
      <c r="B31" s="31"/>
      <c r="C31" s="31"/>
      <c r="D31" s="130"/>
      <c r="E31" s="131"/>
      <c r="F31" s="131"/>
      <c r="G31" s="31"/>
      <c r="H31" s="32"/>
      <c r="I31" s="32"/>
    </row>
    <row r="32" spans="1:9" s="26" customFormat="1" ht="12.75" x14ac:dyDescent="0.2">
      <c r="B32" s="31"/>
      <c r="C32" s="31"/>
      <c r="D32" s="130"/>
      <c r="E32" s="131"/>
      <c r="F32" s="131"/>
      <c r="G32" s="31"/>
      <c r="H32" s="32"/>
      <c r="I32" s="32"/>
    </row>
    <row r="33" spans="2:9" s="26" customFormat="1" ht="12.75" x14ac:dyDescent="0.2">
      <c r="B33" s="31"/>
      <c r="C33" s="31"/>
      <c r="D33" s="130"/>
      <c r="E33" s="131"/>
      <c r="F33" s="131"/>
      <c r="G33" s="31"/>
      <c r="H33" s="32"/>
      <c r="I33" s="32"/>
    </row>
    <row r="34" spans="2:9" s="26" customFormat="1" ht="12.75" x14ac:dyDescent="0.2">
      <c r="B34" s="33"/>
      <c r="C34" s="33"/>
      <c r="D34" s="140"/>
      <c r="E34" s="140"/>
      <c r="F34" s="140"/>
      <c r="G34" s="33"/>
      <c r="H34" s="34" t="s">
        <v>139</v>
      </c>
      <c r="I34" s="34">
        <f>SUM(I18:I33)</f>
        <v>0</v>
      </c>
    </row>
  </sheetData>
  <dataConsolidate/>
  <mergeCells count="38">
    <mergeCell ref="D34:F34"/>
    <mergeCell ref="D28:F28"/>
    <mergeCell ref="D29:F29"/>
    <mergeCell ref="D30:F30"/>
    <mergeCell ref="D31:F31"/>
    <mergeCell ref="D32:F32"/>
    <mergeCell ref="D33:F33"/>
    <mergeCell ref="D27:F27"/>
    <mergeCell ref="D16:F16"/>
    <mergeCell ref="D17:F17"/>
    <mergeCell ref="D18:F18"/>
    <mergeCell ref="D19:F19"/>
    <mergeCell ref="D20:F20"/>
    <mergeCell ref="D21:F21"/>
    <mergeCell ref="D22:F22"/>
    <mergeCell ref="D23:F23"/>
    <mergeCell ref="D24:F24"/>
    <mergeCell ref="D25:F25"/>
    <mergeCell ref="D26:F26"/>
    <mergeCell ref="B14:I14"/>
    <mergeCell ref="B6:C6"/>
    <mergeCell ref="D6:E6"/>
    <mergeCell ref="G6:H6"/>
    <mergeCell ref="B7:C7"/>
    <mergeCell ref="D7:E7"/>
    <mergeCell ref="G7:H7"/>
    <mergeCell ref="B8:C8"/>
    <mergeCell ref="D8:E8"/>
    <mergeCell ref="G8:H8"/>
    <mergeCell ref="G9:H9"/>
    <mergeCell ref="B11:I13"/>
    <mergeCell ref="B2:F2"/>
    <mergeCell ref="G2:I2"/>
    <mergeCell ref="G3:H3"/>
    <mergeCell ref="G4:H4"/>
    <mergeCell ref="B5:C5"/>
    <mergeCell ref="D5:E5"/>
    <mergeCell ref="G5:H5"/>
  </mergeCells>
  <conditionalFormatting sqref="I7">
    <cfRule type="cellIs" dxfId="5" priority="2" operator="greaterThan">
      <formula>$I$5</formula>
    </cfRule>
  </conditionalFormatting>
  <conditionalFormatting sqref="G10:I10 I8:I9">
    <cfRule type="cellIs" dxfId="4" priority="1" operator="lessThan">
      <formula>0</formula>
    </cfRule>
  </conditionalFormatting>
  <hyperlinks>
    <hyperlink ref="B14" r:id="rId1"/>
  </hyperlinks>
  <pageMargins left="0.7" right="0.7" top="1.0054347826086956" bottom="0.75" header="0.3" footer="0.3"/>
  <pageSetup paperSize="9" orientation="landscape" r:id="rId2"/>
  <headerFooter differentFirst="1">
    <firstHeader xml:space="preserve">&amp;L&amp;8&amp;G&amp;C&amp;"-,Gras"&amp;14Corps Européen de Solidarité 2021-2027
Demande de "pot de réserve"
</firstHeader>
    <firstFooter>&amp;C&amp;8Page &amp;P de &amp;N</first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'C:\Users\sauberge\AppData\Local\Microsoft\Windows\INetCache\Content.Outlook\830MLHWO\[MODELE_Demande-pot de reserve_Agence.xlsx]Feuil2'!#REF!</xm:f>
          </x14:formula1>
          <xm:sqref>C17:C22 C24:C34</xm:sqref>
        </x14:dataValidation>
        <x14:dataValidation type="list" allowBlank="1" showInputMessage="1" showErrorMessage="1">
          <x14:formula1>
            <xm:f>'C:\Users\sauberge\AppData\Local\Microsoft\Windows\INetCache\Content.Outlook\830MLHWO\[MODELE_Demande-pot de reserve_Agence.xlsx]Feuil2'!#REF!</xm:f>
          </x14:formula1>
          <xm:sqref>B17:B22 B24:B34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7"/>
  <sheetViews>
    <sheetView zoomScale="70" zoomScaleNormal="70" workbookViewId="0">
      <pane xSplit="1" ySplit="3" topLeftCell="Q13" activePane="bottomRight" state="frozen"/>
      <selection pane="topRight" activeCell="B1" sqref="B1"/>
      <selection pane="bottomLeft" activeCell="A4" sqref="A4"/>
      <selection pane="bottomRight" activeCell="AB14" sqref="AB14:AF14"/>
    </sheetView>
  </sheetViews>
  <sheetFormatPr baseColWidth="10" defaultColWidth="9.140625" defaultRowHeight="15" x14ac:dyDescent="0.25"/>
  <cols>
    <col min="1" max="1" width="24.7109375" style="35" customWidth="1"/>
    <col min="2" max="2" width="24.140625" style="35" customWidth="1"/>
    <col min="3" max="15" width="16.7109375" style="35" customWidth="1"/>
    <col min="16" max="16" width="27.140625" style="35" customWidth="1"/>
    <col min="17" max="17" width="17.5703125" style="35" customWidth="1"/>
    <col min="18" max="18" width="15.85546875" style="35" customWidth="1"/>
    <col min="19" max="23" width="9.140625" style="35"/>
    <col min="24" max="25" width="14.85546875" style="35" customWidth="1"/>
    <col min="26" max="26" width="17.5703125" style="35" customWidth="1"/>
    <col min="27" max="30" width="9.140625" style="35"/>
    <col min="31" max="31" width="10.28515625" style="35" customWidth="1"/>
    <col min="32" max="32" width="17.140625" style="35" customWidth="1"/>
    <col min="33" max="16384" width="9.140625" style="35"/>
  </cols>
  <sheetData>
    <row r="1" spans="1:42" s="53" customFormat="1" ht="37.5" customHeight="1" x14ac:dyDescent="0.3">
      <c r="A1" s="55" t="s">
        <v>140</v>
      </c>
      <c r="B1" s="54"/>
      <c r="C1" s="54"/>
      <c r="D1" s="54"/>
      <c r="E1" s="54"/>
      <c r="F1" s="54"/>
      <c r="G1" s="54"/>
      <c r="H1" s="54"/>
      <c r="I1" s="54"/>
      <c r="J1" s="54"/>
      <c r="K1" s="54"/>
      <c r="L1" s="54"/>
      <c r="M1" s="54"/>
      <c r="N1" s="54"/>
      <c r="O1" s="54"/>
      <c r="P1" s="54"/>
      <c r="S1" s="215" t="s">
        <v>163</v>
      </c>
      <c r="T1" s="216"/>
      <c r="U1" s="216"/>
      <c r="V1" s="216"/>
      <c r="W1" s="216"/>
      <c r="X1" s="216"/>
      <c r="Y1" s="216"/>
      <c r="Z1" s="216"/>
      <c r="AA1" s="216"/>
      <c r="AB1" s="216"/>
      <c r="AC1" s="216"/>
      <c r="AD1" s="217"/>
      <c r="AE1" s="215" t="s">
        <v>110</v>
      </c>
      <c r="AF1" s="216"/>
      <c r="AG1" s="216"/>
      <c r="AH1" s="216"/>
      <c r="AI1" s="216"/>
      <c r="AJ1" s="216"/>
      <c r="AK1" s="216"/>
      <c r="AL1" s="216"/>
      <c r="AM1" s="216"/>
      <c r="AN1" s="216"/>
      <c r="AO1" s="216"/>
      <c r="AP1" s="217"/>
    </row>
    <row r="2" spans="1:42" s="52" customFormat="1" ht="33.75" customHeight="1" x14ac:dyDescent="0.25">
      <c r="A2" s="68"/>
      <c r="B2" s="208" t="s">
        <v>114</v>
      </c>
      <c r="C2" s="208"/>
      <c r="D2" s="208"/>
      <c r="E2" s="208"/>
      <c r="F2" s="208"/>
      <c r="G2" s="208"/>
      <c r="H2" s="208"/>
      <c r="I2" s="208"/>
      <c r="J2" s="209" t="s">
        <v>143</v>
      </c>
      <c r="K2" s="209"/>
      <c r="L2" s="209"/>
      <c r="M2" s="209"/>
      <c r="N2" s="209"/>
      <c r="O2" s="209"/>
      <c r="P2" s="51" t="s">
        <v>114</v>
      </c>
      <c r="S2" s="218"/>
      <c r="T2" s="219"/>
      <c r="U2" s="219"/>
      <c r="V2" s="219"/>
      <c r="W2" s="219"/>
      <c r="X2" s="219"/>
      <c r="Y2" s="219"/>
      <c r="Z2" s="219"/>
      <c r="AA2" s="219"/>
      <c r="AB2" s="219"/>
      <c r="AC2" s="219"/>
      <c r="AD2" s="220"/>
      <c r="AE2" s="218"/>
      <c r="AF2" s="219"/>
      <c r="AG2" s="219"/>
      <c r="AH2" s="219"/>
      <c r="AI2" s="219"/>
      <c r="AJ2" s="219"/>
      <c r="AK2" s="219"/>
      <c r="AL2" s="219"/>
      <c r="AM2" s="219"/>
      <c r="AN2" s="219"/>
      <c r="AO2" s="219"/>
      <c r="AP2" s="220"/>
    </row>
    <row r="3" spans="1:42" ht="141" customHeight="1" x14ac:dyDescent="0.25">
      <c r="A3" s="67" t="s">
        <v>7</v>
      </c>
      <c r="B3" s="51" t="s">
        <v>147</v>
      </c>
      <c r="C3" s="51" t="s">
        <v>148</v>
      </c>
      <c r="D3" s="51" t="s">
        <v>149</v>
      </c>
      <c r="E3" s="51" t="s">
        <v>8</v>
      </c>
      <c r="F3" s="51" t="s">
        <v>9</v>
      </c>
      <c r="G3" s="51" t="s">
        <v>10</v>
      </c>
      <c r="H3" s="51" t="s">
        <v>150</v>
      </c>
      <c r="I3" s="65" t="s">
        <v>151</v>
      </c>
      <c r="J3" s="66" t="s">
        <v>44</v>
      </c>
      <c r="K3" s="66" t="s">
        <v>45</v>
      </c>
      <c r="L3" s="66" t="s">
        <v>43</v>
      </c>
      <c r="M3" s="66" t="s">
        <v>11</v>
      </c>
      <c r="N3" s="66" t="s">
        <v>42</v>
      </c>
      <c r="O3" s="66" t="s">
        <v>12</v>
      </c>
      <c r="P3" s="51" t="s">
        <v>13</v>
      </c>
      <c r="S3" s="210" t="s">
        <v>162</v>
      </c>
      <c r="T3" s="211"/>
      <c r="U3" s="211"/>
      <c r="V3" s="211"/>
      <c r="W3" s="211"/>
      <c r="X3" s="211"/>
      <c r="Y3" s="211"/>
      <c r="Z3" s="211"/>
      <c r="AA3" s="212"/>
      <c r="AB3" s="211"/>
      <c r="AC3" s="211"/>
      <c r="AD3" s="213"/>
      <c r="AE3" s="210" t="s">
        <v>111</v>
      </c>
      <c r="AF3" s="211"/>
      <c r="AG3" s="211"/>
      <c r="AH3" s="211"/>
      <c r="AI3" s="212"/>
      <c r="AJ3" s="211"/>
      <c r="AK3" s="211"/>
      <c r="AL3" s="211"/>
      <c r="AM3" s="211"/>
      <c r="AN3" s="211"/>
      <c r="AO3" s="211"/>
      <c r="AP3" s="213"/>
    </row>
    <row r="4" spans="1:42" ht="53.1" customHeight="1" x14ac:dyDescent="0.25">
      <c r="A4" s="46" t="s">
        <v>14</v>
      </c>
      <c r="B4" s="36" t="s">
        <v>6</v>
      </c>
      <c r="C4" s="69">
        <v>1</v>
      </c>
      <c r="D4" s="61"/>
      <c r="E4" s="69">
        <v>1</v>
      </c>
      <c r="F4" s="69">
        <v>0</v>
      </c>
      <c r="G4" s="69">
        <v>1</v>
      </c>
      <c r="H4" s="70">
        <v>67</v>
      </c>
      <c r="I4" s="80">
        <f>Y7</f>
        <v>211</v>
      </c>
      <c r="J4" s="72">
        <f>C4*238</f>
        <v>238</v>
      </c>
      <c r="K4" s="73">
        <f>IF(B4&lt;&gt;0,VLOOKUP(B4,'Barème Pays d''activité'!$A:$D,2,FALSE)*C4*H4,0)</f>
        <v>1809</v>
      </c>
      <c r="L4" s="73">
        <f>IF(H4&lt;67,0,IF(B4&lt;&gt;0,VLOOKUP(B4,'Barème Pays d''activité'!$A:$D,3,FALSE)*E4*H4,0))</f>
        <v>603</v>
      </c>
      <c r="M4" s="73">
        <f>IF(B4&lt;&gt;0,VLOOKUP(B4,'Barème Pays d''activité'!$A:$D,4,FALSE)*C4*H4,0)</f>
        <v>402</v>
      </c>
      <c r="N4" s="72">
        <f>F4*150</f>
        <v>0</v>
      </c>
      <c r="O4" s="73">
        <f>G4*609</f>
        <v>609</v>
      </c>
      <c r="P4" s="74">
        <v>0</v>
      </c>
      <c r="S4" s="157" t="s">
        <v>141</v>
      </c>
      <c r="T4" s="158"/>
      <c r="U4" s="158"/>
      <c r="V4" s="158"/>
      <c r="W4" s="158"/>
      <c r="X4" s="158"/>
      <c r="Y4" s="158"/>
      <c r="Z4" s="159"/>
      <c r="AB4" s="214" t="s">
        <v>49</v>
      </c>
      <c r="AC4" s="206"/>
      <c r="AD4" s="206"/>
      <c r="AE4" s="206"/>
      <c r="AF4" s="206"/>
      <c r="AG4" s="206"/>
      <c r="AH4" s="207"/>
      <c r="AJ4" s="214" t="s">
        <v>54</v>
      </c>
      <c r="AK4" s="206"/>
      <c r="AL4" s="206"/>
      <c r="AM4" s="206"/>
      <c r="AN4" s="206"/>
      <c r="AO4" s="206"/>
      <c r="AP4" s="207"/>
    </row>
    <row r="5" spans="1:42" ht="53.1" customHeight="1" x14ac:dyDescent="0.25">
      <c r="A5" s="46" t="s">
        <v>15</v>
      </c>
      <c r="B5" s="36" t="s">
        <v>77</v>
      </c>
      <c r="C5" s="69">
        <v>1</v>
      </c>
      <c r="D5" s="62"/>
      <c r="E5" s="69">
        <v>10</v>
      </c>
      <c r="F5" s="69">
        <v>1</v>
      </c>
      <c r="G5" s="69">
        <v>0</v>
      </c>
      <c r="H5" s="70">
        <v>100</v>
      </c>
      <c r="I5" s="80">
        <f>Z7+(2*Y8)+(3*Y9)</f>
        <v>2088</v>
      </c>
      <c r="J5" s="72">
        <f t="shared" ref="J5:J13" si="0">C5*238</f>
        <v>238</v>
      </c>
      <c r="K5" s="73">
        <f>IF(B5&lt;&gt;0,VLOOKUP(B5,'Barème Pays d''activité'!$A:$D,2,FALSE)*C5*H5,0)</f>
        <v>2400</v>
      </c>
      <c r="L5" s="73">
        <f>IF(H5&lt;67,0,IF(B5&lt;&gt;0,VLOOKUP(B5,'Barème Pays d''activité'!$A:$D,3,FALSE)*E5*H5,0))</f>
        <v>8000</v>
      </c>
      <c r="M5" s="73">
        <f>IF(B5&lt;&gt;0,VLOOKUP(B5,'Barème Pays d''activité'!$A:$D,4,FALSE)*C5*H5,0)</f>
        <v>700</v>
      </c>
      <c r="N5" s="72">
        <f t="shared" ref="N5:N23" si="1">F5*150</f>
        <v>150</v>
      </c>
      <c r="O5" s="73">
        <f t="shared" ref="O5:O23" si="2">G5*609</f>
        <v>0</v>
      </c>
      <c r="P5" s="74">
        <v>250</v>
      </c>
      <c r="S5" s="160" t="s">
        <v>46</v>
      </c>
      <c r="T5" s="161"/>
      <c r="U5" s="161"/>
      <c r="V5" s="161"/>
      <c r="W5" s="161"/>
      <c r="X5" s="162"/>
      <c r="Y5" s="78" t="s">
        <v>112</v>
      </c>
      <c r="Z5" s="79" t="s">
        <v>41</v>
      </c>
      <c r="AB5" s="160" t="s">
        <v>46</v>
      </c>
      <c r="AC5" s="161"/>
      <c r="AD5" s="161"/>
      <c r="AE5" s="161"/>
      <c r="AF5" s="161"/>
      <c r="AG5" s="161"/>
      <c r="AH5" s="162"/>
      <c r="AJ5" s="160" t="s">
        <v>46</v>
      </c>
      <c r="AK5" s="161"/>
      <c r="AL5" s="161"/>
      <c r="AM5" s="161"/>
      <c r="AN5" s="161"/>
      <c r="AO5" s="161"/>
      <c r="AP5" s="162"/>
    </row>
    <row r="6" spans="1:42" ht="53.1" customHeight="1" x14ac:dyDescent="0.25">
      <c r="A6" s="46" t="s">
        <v>16</v>
      </c>
      <c r="B6" s="36" t="s">
        <v>66</v>
      </c>
      <c r="C6" s="69">
        <v>1</v>
      </c>
      <c r="D6" s="62"/>
      <c r="E6" s="69">
        <v>25</v>
      </c>
      <c r="F6" s="69">
        <v>1</v>
      </c>
      <c r="G6" s="69">
        <v>5</v>
      </c>
      <c r="H6" s="70">
        <v>30</v>
      </c>
      <c r="I6" s="80"/>
      <c r="J6" s="72">
        <f t="shared" si="0"/>
        <v>238</v>
      </c>
      <c r="K6" s="73">
        <f>IF(B6&lt;&gt;0,VLOOKUP(B6,'Barème Pays d''activité'!$A:$D,2,FALSE)*C6*H6,0)</f>
        <v>900</v>
      </c>
      <c r="L6" s="73">
        <f>IF(H6&lt;67,0,IF(B6&lt;&gt;0,VLOOKUP(B6,'Barème Pays d''activité'!$A:$D,3,FALSE)*E6*H6,0))</f>
        <v>0</v>
      </c>
      <c r="M6" s="73">
        <f>IF(B6&lt;&gt;0,VLOOKUP(B6,'Barème Pays d''activité'!$A:$D,4,FALSE)*C6*H6,0)</f>
        <v>210</v>
      </c>
      <c r="N6" s="72">
        <f t="shared" si="1"/>
        <v>150</v>
      </c>
      <c r="O6" s="73">
        <f t="shared" si="2"/>
        <v>3045</v>
      </c>
      <c r="P6" s="74"/>
      <c r="S6" s="200" t="s">
        <v>152</v>
      </c>
      <c r="T6" s="201"/>
      <c r="U6" s="201"/>
      <c r="V6" s="201"/>
      <c r="W6" s="201"/>
      <c r="X6" s="202"/>
      <c r="Y6" s="94">
        <v>28</v>
      </c>
      <c r="Z6" s="95">
        <v>56</v>
      </c>
      <c r="AB6" s="203" t="s">
        <v>160</v>
      </c>
      <c r="AC6" s="204"/>
      <c r="AD6" s="204"/>
      <c r="AE6" s="204"/>
      <c r="AF6" s="204"/>
      <c r="AG6" s="204"/>
      <c r="AH6" s="205"/>
      <c r="AJ6" s="187" t="s">
        <v>164</v>
      </c>
      <c r="AK6" s="188"/>
      <c r="AL6" s="188"/>
      <c r="AM6" s="188"/>
      <c r="AN6" s="188"/>
      <c r="AO6" s="188"/>
      <c r="AP6" s="189"/>
    </row>
    <row r="7" spans="1:42" ht="53.1" customHeight="1" x14ac:dyDescent="0.25">
      <c r="A7" s="46" t="s">
        <v>17</v>
      </c>
      <c r="B7" s="36" t="s">
        <v>59</v>
      </c>
      <c r="C7" s="69">
        <v>5</v>
      </c>
      <c r="D7" s="62"/>
      <c r="E7" s="69">
        <v>5</v>
      </c>
      <c r="F7" s="69">
        <v>5</v>
      </c>
      <c r="G7" s="69"/>
      <c r="H7" s="70">
        <v>100</v>
      </c>
      <c r="I7" s="80"/>
      <c r="J7" s="72">
        <f t="shared" si="0"/>
        <v>1190</v>
      </c>
      <c r="K7" s="73">
        <f>IF(B7&lt;&gt;0,VLOOKUP(B7,'Barème Pays d''activité'!$A:$D,2,FALSE)*C7*H7,0)</f>
        <v>14500</v>
      </c>
      <c r="L7" s="73">
        <f>IF(H7&lt;67,0,IF(B7&lt;&gt;0,VLOOKUP(B7,'Barème Pays d''activité'!$A:$D,3,FALSE)*E7*H7,0))</f>
        <v>4500</v>
      </c>
      <c r="M7" s="73">
        <f>IF(B7&lt;&gt;0,VLOOKUP(B7,'Barème Pays d''activité'!$A:$D,4,FALSE)*C7*H7,0)</f>
        <v>3000</v>
      </c>
      <c r="N7" s="72">
        <f t="shared" si="1"/>
        <v>750</v>
      </c>
      <c r="O7" s="73">
        <f t="shared" si="2"/>
        <v>0</v>
      </c>
      <c r="P7" s="74"/>
      <c r="S7" s="37" t="s">
        <v>153</v>
      </c>
      <c r="T7" s="38"/>
      <c r="U7" s="38"/>
      <c r="V7" s="38"/>
      <c r="W7" s="38"/>
      <c r="X7" s="39"/>
      <c r="Y7" s="96">
        <v>211</v>
      </c>
      <c r="Z7" s="97">
        <v>285</v>
      </c>
      <c r="AB7" s="203" t="s">
        <v>159</v>
      </c>
      <c r="AC7" s="204"/>
      <c r="AD7" s="204"/>
      <c r="AE7" s="204"/>
      <c r="AF7" s="204"/>
      <c r="AG7" s="204"/>
      <c r="AH7" s="205"/>
    </row>
    <row r="8" spans="1:42" ht="53.1" customHeight="1" x14ac:dyDescent="0.25">
      <c r="A8" s="46" t="s">
        <v>18</v>
      </c>
      <c r="B8" s="36"/>
      <c r="C8" s="69"/>
      <c r="D8" s="62"/>
      <c r="E8" s="69"/>
      <c r="F8" s="69"/>
      <c r="G8" s="69"/>
      <c r="H8" s="70"/>
      <c r="I8" s="80"/>
      <c r="J8" s="72">
        <f t="shared" si="0"/>
        <v>0</v>
      </c>
      <c r="K8" s="73">
        <f>IF(B8&lt;&gt;0,VLOOKUP(B8,'Barème Pays d''activité'!$A:$D,2,FALSE)*C8*H8,0)</f>
        <v>0</v>
      </c>
      <c r="L8" s="73">
        <f>IF(H8&lt;67,0,IF(B8&lt;&gt;0,VLOOKUP(B8,'Barème Pays d''activité'!$A:$D,3,FALSE)*E8*H8,0))</f>
        <v>0</v>
      </c>
      <c r="M8" s="73">
        <f>IF(B8&lt;&gt;0,VLOOKUP(B8,'Barème Pays d''activité'!$A:$D,4,FALSE)*C8*H8,0)</f>
        <v>0</v>
      </c>
      <c r="N8" s="72">
        <f t="shared" si="1"/>
        <v>0</v>
      </c>
      <c r="O8" s="73">
        <f t="shared" si="2"/>
        <v>0</v>
      </c>
      <c r="P8" s="75"/>
      <c r="S8" s="37" t="s">
        <v>154</v>
      </c>
      <c r="T8" s="38"/>
      <c r="U8" s="38"/>
      <c r="V8" s="38"/>
      <c r="W8" s="38"/>
      <c r="X8" s="39"/>
      <c r="Y8" s="96">
        <v>309</v>
      </c>
      <c r="Z8" s="97">
        <v>417</v>
      </c>
      <c r="AB8" s="203"/>
      <c r="AC8" s="204"/>
      <c r="AD8" s="204"/>
      <c r="AE8" s="204"/>
      <c r="AF8" s="204"/>
      <c r="AG8" s="204"/>
      <c r="AH8" s="205"/>
      <c r="AJ8" s="157" t="s">
        <v>55</v>
      </c>
      <c r="AK8" s="206"/>
      <c r="AL8" s="206"/>
      <c r="AM8" s="206"/>
      <c r="AN8" s="206"/>
      <c r="AO8" s="206"/>
      <c r="AP8" s="207"/>
    </row>
    <row r="9" spans="1:42" ht="53.1" customHeight="1" x14ac:dyDescent="0.25">
      <c r="A9" s="46" t="s">
        <v>19</v>
      </c>
      <c r="B9" s="36"/>
      <c r="C9" s="69"/>
      <c r="D9" s="62"/>
      <c r="E9" s="69"/>
      <c r="F9" s="69"/>
      <c r="G9" s="69"/>
      <c r="H9" s="70"/>
      <c r="I9" s="80"/>
      <c r="J9" s="72">
        <f t="shared" si="0"/>
        <v>0</v>
      </c>
      <c r="K9" s="73">
        <f>IF(B9&lt;&gt;0,VLOOKUP(B9,'Barème Pays d''activité'!$A:$D,2,FALSE)*C9*H9,0)</f>
        <v>0</v>
      </c>
      <c r="L9" s="73">
        <f>IF(H9&lt;67,0,IF(B9&lt;&gt;0,VLOOKUP(B9,'Barème Pays d''activité'!$A:$D,3,FALSE)*E9*H9,0))</f>
        <v>0</v>
      </c>
      <c r="M9" s="73">
        <f>IF(B9&lt;&gt;0,VLOOKUP(B9,'Barème Pays d''activité'!$A:$D,4,FALSE)*C9*H9,0)</f>
        <v>0</v>
      </c>
      <c r="N9" s="72">
        <f t="shared" si="1"/>
        <v>0</v>
      </c>
      <c r="O9" s="73">
        <f t="shared" si="2"/>
        <v>0</v>
      </c>
      <c r="P9" s="75"/>
      <c r="S9" s="37" t="s">
        <v>155</v>
      </c>
      <c r="T9" s="40"/>
      <c r="U9" s="40"/>
      <c r="V9" s="40"/>
      <c r="W9" s="40"/>
      <c r="X9" s="41"/>
      <c r="Y9" s="98">
        <v>395</v>
      </c>
      <c r="Z9" s="97">
        <v>535</v>
      </c>
      <c r="AJ9" s="160" t="s">
        <v>46</v>
      </c>
      <c r="AK9" s="161"/>
      <c r="AL9" s="161"/>
      <c r="AM9" s="161"/>
      <c r="AN9" s="161"/>
      <c r="AO9" s="161"/>
      <c r="AP9" s="162"/>
    </row>
    <row r="10" spans="1:42" ht="53.1" customHeight="1" x14ac:dyDescent="0.25">
      <c r="A10" s="46" t="s">
        <v>20</v>
      </c>
      <c r="B10" s="36"/>
      <c r="C10" s="69"/>
      <c r="D10" s="62"/>
      <c r="E10" s="69"/>
      <c r="F10" s="69"/>
      <c r="G10" s="69"/>
      <c r="H10" s="70"/>
      <c r="I10" s="80"/>
      <c r="J10" s="72">
        <f t="shared" si="0"/>
        <v>0</v>
      </c>
      <c r="K10" s="73">
        <f>IF(B10&lt;&gt;0,VLOOKUP(B10,'Barème Pays d''activité'!$A:$D,2,FALSE)*C10*H10,0)</f>
        <v>0</v>
      </c>
      <c r="L10" s="73">
        <f>IF(H10&lt;67,0,IF(B10&lt;&gt;0,VLOOKUP(B10,'Barème Pays d''activité'!$A:$D,3,FALSE)*E10*H10,0))</f>
        <v>0</v>
      </c>
      <c r="M10" s="73">
        <f>IF(B10&lt;&gt;0,VLOOKUP(B10,'Barème Pays d''activité'!$A:$D,4,FALSE)*C10*H10,0)</f>
        <v>0</v>
      </c>
      <c r="N10" s="72">
        <f t="shared" si="1"/>
        <v>0</v>
      </c>
      <c r="O10" s="73">
        <f t="shared" si="2"/>
        <v>0</v>
      </c>
      <c r="P10" s="75"/>
      <c r="S10" s="37" t="s">
        <v>156</v>
      </c>
      <c r="T10" s="38"/>
      <c r="U10" s="38"/>
      <c r="V10" s="38"/>
      <c r="W10" s="38"/>
      <c r="X10" s="39"/>
      <c r="Y10" s="96">
        <v>580</v>
      </c>
      <c r="Z10" s="97">
        <v>785</v>
      </c>
      <c r="AB10" s="180" t="s">
        <v>52</v>
      </c>
      <c r="AC10" s="175"/>
      <c r="AD10" s="175"/>
      <c r="AE10" s="175"/>
      <c r="AF10" s="175"/>
      <c r="AG10" s="175"/>
      <c r="AH10" s="176"/>
      <c r="AJ10" s="184" t="s">
        <v>144</v>
      </c>
      <c r="AK10" s="185"/>
      <c r="AL10" s="185"/>
      <c r="AM10" s="185"/>
      <c r="AN10" s="185"/>
      <c r="AO10" s="185"/>
      <c r="AP10" s="186"/>
    </row>
    <row r="11" spans="1:42" ht="53.1" customHeight="1" x14ac:dyDescent="0.25">
      <c r="A11" s="46" t="s">
        <v>21</v>
      </c>
      <c r="B11" s="36"/>
      <c r="C11" s="69"/>
      <c r="D11" s="62"/>
      <c r="E11" s="69"/>
      <c r="F11" s="69"/>
      <c r="G11" s="69"/>
      <c r="H11" s="70"/>
      <c r="I11" s="80"/>
      <c r="J11" s="72">
        <f t="shared" si="0"/>
        <v>0</v>
      </c>
      <c r="K11" s="73">
        <f>IF(B11&lt;&gt;0,VLOOKUP(B11,'Barème Pays d''activité'!$A:$D,2,FALSE)*C11*H11,0)</f>
        <v>0</v>
      </c>
      <c r="L11" s="73">
        <f>IF(H11&lt;67,0,IF(B11&lt;&gt;0,VLOOKUP(B11,'Barème Pays d''activité'!$A:$D,3,FALSE)*E11*H11,0))</f>
        <v>0</v>
      </c>
      <c r="M11" s="73">
        <f>IF(B11&lt;&gt;0,VLOOKUP(B11,'Barème Pays d''activité'!$A:$D,4,FALSE)*C11*H11,0)</f>
        <v>0</v>
      </c>
      <c r="N11" s="72">
        <f t="shared" si="1"/>
        <v>0</v>
      </c>
      <c r="O11" s="73">
        <f t="shared" si="2"/>
        <v>0</v>
      </c>
      <c r="P11" s="75"/>
      <c r="S11" s="37" t="s">
        <v>157</v>
      </c>
      <c r="T11" s="38"/>
      <c r="U11" s="38"/>
      <c r="V11" s="38"/>
      <c r="W11" s="38"/>
      <c r="X11" s="39"/>
      <c r="Y11" s="96">
        <v>1188</v>
      </c>
      <c r="Z11" s="97">
        <v>1188</v>
      </c>
      <c r="AB11" s="181"/>
      <c r="AC11" s="182"/>
      <c r="AD11" s="182"/>
      <c r="AE11" s="182"/>
      <c r="AF11" s="182"/>
      <c r="AG11" s="182"/>
      <c r="AH11" s="183"/>
      <c r="AJ11" s="187"/>
      <c r="AK11" s="188"/>
      <c r="AL11" s="188"/>
      <c r="AM11" s="188"/>
      <c r="AN11" s="188"/>
      <c r="AO11" s="188"/>
      <c r="AP11" s="189"/>
    </row>
    <row r="12" spans="1:42" ht="53.1" customHeight="1" x14ac:dyDescent="0.25">
      <c r="A12" s="46" t="s">
        <v>22</v>
      </c>
      <c r="B12" s="36"/>
      <c r="C12" s="69"/>
      <c r="D12" s="62"/>
      <c r="E12" s="69"/>
      <c r="F12" s="69"/>
      <c r="G12" s="69"/>
      <c r="H12" s="70"/>
      <c r="I12" s="80"/>
      <c r="J12" s="72">
        <f t="shared" si="0"/>
        <v>0</v>
      </c>
      <c r="K12" s="73">
        <f>IF(B12&lt;&gt;0,VLOOKUP(B12,'Barème Pays d''activité'!$A:$D,2,FALSE)*C12*H12,0)</f>
        <v>0</v>
      </c>
      <c r="L12" s="73">
        <f>IF(H12&lt;67,0,IF(B12&lt;&gt;0,VLOOKUP(B12,'Barème Pays d''activité'!$A:$D,3,FALSE)*E12*H12,0))</f>
        <v>0</v>
      </c>
      <c r="M12" s="73">
        <f>IF(B12&lt;&gt;0,VLOOKUP(B12,'Barème Pays d''activité'!$A:$D,4,FALSE)*C12*H12,0)</f>
        <v>0</v>
      </c>
      <c r="N12" s="72">
        <f t="shared" si="1"/>
        <v>0</v>
      </c>
      <c r="O12" s="73">
        <f t="shared" si="2"/>
        <v>0</v>
      </c>
      <c r="P12" s="75"/>
      <c r="S12" s="37" t="s">
        <v>158</v>
      </c>
      <c r="T12" s="38"/>
      <c r="U12" s="38"/>
      <c r="V12" s="38"/>
      <c r="W12" s="38"/>
      <c r="X12" s="39"/>
      <c r="Y12" s="96">
        <v>1735</v>
      </c>
      <c r="Z12" s="97">
        <v>1735</v>
      </c>
      <c r="AB12" s="177"/>
      <c r="AC12" s="178"/>
      <c r="AD12" s="178"/>
      <c r="AE12" s="178"/>
      <c r="AF12" s="178"/>
      <c r="AG12" s="178"/>
      <c r="AH12" s="179"/>
    </row>
    <row r="13" spans="1:42" ht="53.1" customHeight="1" x14ac:dyDescent="0.25">
      <c r="A13" s="46" t="s">
        <v>23</v>
      </c>
      <c r="B13" s="36"/>
      <c r="C13" s="69"/>
      <c r="D13" s="62"/>
      <c r="E13" s="69"/>
      <c r="F13" s="69"/>
      <c r="G13" s="69"/>
      <c r="H13" s="70"/>
      <c r="I13" s="80"/>
      <c r="J13" s="72">
        <f t="shared" si="0"/>
        <v>0</v>
      </c>
      <c r="K13" s="73">
        <f>IF(B13&lt;&gt;0,VLOOKUP(B13,'Barème Pays d''activité'!$A:$D,2,FALSE)*C13*H13,0)</f>
        <v>0</v>
      </c>
      <c r="L13" s="73">
        <f>IF(H13&lt;67,0,IF(B13&lt;&gt;0,VLOOKUP(B13,'Barème Pays d''activité'!$A:$D,3,FALSE)*E13*H13,0))</f>
        <v>0</v>
      </c>
      <c r="M13" s="73">
        <f>IF(B13&lt;&gt;0,VLOOKUP(B13,'Barème Pays d''activité'!$A:$D,4,FALSE)*C13*H13,0)</f>
        <v>0</v>
      </c>
      <c r="N13" s="72">
        <f t="shared" si="1"/>
        <v>0</v>
      </c>
      <c r="O13" s="73">
        <f t="shared" si="2"/>
        <v>0</v>
      </c>
      <c r="P13" s="75"/>
      <c r="S13" s="190" t="s">
        <v>113</v>
      </c>
      <c r="T13" s="191"/>
      <c r="U13" s="191"/>
      <c r="V13" s="191"/>
      <c r="W13" s="191"/>
      <c r="X13" s="191"/>
      <c r="Y13" s="191"/>
      <c r="Z13" s="192"/>
      <c r="AB13" s="160" t="s">
        <v>46</v>
      </c>
      <c r="AC13" s="161"/>
      <c r="AD13" s="161"/>
      <c r="AE13" s="161"/>
      <c r="AF13" s="161"/>
      <c r="AG13" s="161"/>
      <c r="AH13" s="162"/>
    </row>
    <row r="14" spans="1:42" ht="53.1" customHeight="1" x14ac:dyDescent="0.25">
      <c r="A14" s="1" t="s">
        <v>24</v>
      </c>
      <c r="B14" s="36"/>
      <c r="C14" s="69"/>
      <c r="D14" s="62"/>
      <c r="E14" s="69"/>
      <c r="F14" s="69"/>
      <c r="G14" s="69"/>
      <c r="H14" s="70"/>
      <c r="I14" s="80"/>
      <c r="J14" s="76"/>
      <c r="K14" s="73">
        <f>IF(B14&lt;&gt;0,VLOOKUP(B14,'Barème Pays d''activité'!$A:$D,2,FALSE)*C14*H14,0)</f>
        <v>0</v>
      </c>
      <c r="L14" s="73">
        <f>IF(H14&lt;67,0,IF(B14&lt;&gt;0,VLOOKUP(B14,'Barème Pays d''activité'!$A:$D,3,FALSE)*E14*H14,0))</f>
        <v>0</v>
      </c>
      <c r="M14" s="73">
        <f>IF(B14&lt;&gt;0,VLOOKUP(B14,'Barème Pays d''activité'!$A:$D,4,FALSE)*C14*H14,0)</f>
        <v>0</v>
      </c>
      <c r="N14" s="72">
        <f t="shared" si="1"/>
        <v>0</v>
      </c>
      <c r="O14" s="73">
        <f t="shared" si="2"/>
        <v>0</v>
      </c>
      <c r="P14" s="74"/>
      <c r="S14" s="193" t="s">
        <v>161</v>
      </c>
      <c r="T14" s="194"/>
      <c r="U14" s="194"/>
      <c r="V14" s="194"/>
      <c r="W14" s="194"/>
      <c r="X14" s="194"/>
      <c r="Y14" s="194"/>
      <c r="Z14" s="195"/>
      <c r="AB14" s="149" t="s">
        <v>90</v>
      </c>
      <c r="AC14" s="149"/>
      <c r="AD14" s="149"/>
      <c r="AE14" s="149"/>
      <c r="AF14" s="149"/>
      <c r="AG14" s="199">
        <f>VLOOKUP(AB14,'Barème Pays d''activité'!A:D,2, FALSE)</f>
        <v>29</v>
      </c>
      <c r="AH14" s="199"/>
    </row>
    <row r="15" spans="1:42" ht="53.1" customHeight="1" x14ac:dyDescent="0.25">
      <c r="A15" s="1" t="s">
        <v>25</v>
      </c>
      <c r="B15" s="36"/>
      <c r="C15" s="69"/>
      <c r="D15" s="62"/>
      <c r="E15" s="69"/>
      <c r="F15" s="69"/>
      <c r="G15" s="69"/>
      <c r="H15" s="70"/>
      <c r="I15" s="80"/>
      <c r="J15" s="76"/>
      <c r="K15" s="73">
        <f>IF(B15&lt;&gt;0,VLOOKUP(B15,'Barème Pays d''activité'!$A:$D,2,FALSE)*C15*H15,0)</f>
        <v>0</v>
      </c>
      <c r="L15" s="73">
        <f>IF(H15&lt;67,0,IF(B15&lt;&gt;0,VLOOKUP(B15,'Barème Pays d''activité'!$A:$D,3,FALSE)*E15*H15,0))</f>
        <v>0</v>
      </c>
      <c r="M15" s="73">
        <f>IF(B15&lt;&gt;0,VLOOKUP(B15,'Barème Pays d''activité'!$A:$D,4,FALSE)*C15*H15,0)</f>
        <v>0</v>
      </c>
      <c r="N15" s="72">
        <f t="shared" si="1"/>
        <v>0</v>
      </c>
      <c r="O15" s="73">
        <f t="shared" si="2"/>
        <v>0</v>
      </c>
      <c r="P15" s="74"/>
      <c r="S15" s="196"/>
      <c r="T15" s="197"/>
      <c r="U15" s="197"/>
      <c r="V15" s="197"/>
      <c r="W15" s="197"/>
      <c r="X15" s="197"/>
      <c r="Y15" s="197"/>
      <c r="Z15" s="198"/>
      <c r="AB15" s="141" t="s">
        <v>50</v>
      </c>
      <c r="AC15" s="141"/>
      <c r="AD15" s="141"/>
      <c r="AE15" s="141"/>
      <c r="AF15" s="141"/>
      <c r="AG15" s="142" t="s">
        <v>51</v>
      </c>
      <c r="AH15" s="142"/>
    </row>
    <row r="16" spans="1:42" ht="53.1" customHeight="1" x14ac:dyDescent="0.25">
      <c r="A16" s="1" t="s">
        <v>26</v>
      </c>
      <c r="B16" s="36"/>
      <c r="C16" s="69"/>
      <c r="D16" s="62"/>
      <c r="E16" s="69"/>
      <c r="F16" s="69"/>
      <c r="G16" s="69"/>
      <c r="H16" s="70"/>
      <c r="I16" s="80"/>
      <c r="J16" s="76"/>
      <c r="K16" s="73">
        <f>IF(B16&lt;&gt;0,VLOOKUP(B16,'Barème Pays d''activité'!$A:$D,2,FALSE)*C16*H16,0)</f>
        <v>0</v>
      </c>
      <c r="L16" s="73">
        <f>IF(H16&lt;67,0,IF(B16&lt;&gt;0,VLOOKUP(B16,'Barème Pays d''activité'!$A:$D,3,FALSE)*E16*H16,0))</f>
        <v>0</v>
      </c>
      <c r="M16" s="73">
        <f>IF(B16&lt;&gt;0,VLOOKUP(B16,'Barème Pays d''activité'!$A:$D,4,FALSE)*C16*H16,0)</f>
        <v>0</v>
      </c>
      <c r="N16" s="72">
        <f t="shared" si="1"/>
        <v>0</v>
      </c>
      <c r="O16" s="73">
        <f t="shared" si="2"/>
        <v>0</v>
      </c>
      <c r="P16" s="74"/>
      <c r="AB16" s="151" t="s">
        <v>56</v>
      </c>
      <c r="AC16" s="152"/>
      <c r="AD16" s="152"/>
      <c r="AE16" s="152"/>
      <c r="AF16" s="152"/>
      <c r="AG16" s="152"/>
      <c r="AH16" s="153"/>
    </row>
    <row r="17" spans="1:34" ht="64.5" customHeight="1" x14ac:dyDescent="0.25">
      <c r="A17" s="1" t="s">
        <v>27</v>
      </c>
      <c r="B17" s="36"/>
      <c r="C17" s="69"/>
      <c r="D17" s="62"/>
      <c r="E17" s="69"/>
      <c r="F17" s="69"/>
      <c r="G17" s="69"/>
      <c r="H17" s="70"/>
      <c r="I17" s="80"/>
      <c r="J17" s="76"/>
      <c r="K17" s="73">
        <f>IF(B17&lt;&gt;0,VLOOKUP(B17,'Barème Pays d''activité'!$A:$D,2,FALSE)*C17*H17,0)</f>
        <v>0</v>
      </c>
      <c r="L17" s="73">
        <f>IF(H17&lt;67,0,IF(B17&lt;&gt;0,VLOOKUP(B17,'Barème Pays d''activité'!$A:$D,3,FALSE)*E17*H17,0))</f>
        <v>0</v>
      </c>
      <c r="M17" s="73">
        <f>IF(B17&lt;&gt;0,VLOOKUP(B17,'Barème Pays d''activité'!$A:$D,4,FALSE)*C17*H17,0)</f>
        <v>0</v>
      </c>
      <c r="N17" s="72">
        <f t="shared" si="1"/>
        <v>0</v>
      </c>
      <c r="O17" s="73">
        <f t="shared" si="2"/>
        <v>0</v>
      </c>
      <c r="P17" s="74"/>
      <c r="S17" s="157" t="s">
        <v>53</v>
      </c>
      <c r="T17" s="158"/>
      <c r="U17" s="158"/>
      <c r="V17" s="158"/>
      <c r="W17" s="158"/>
      <c r="X17" s="158"/>
      <c r="Y17" s="158"/>
      <c r="Z17" s="159"/>
      <c r="AB17" s="154"/>
      <c r="AC17" s="155"/>
      <c r="AD17" s="155"/>
      <c r="AE17" s="155"/>
      <c r="AF17" s="155"/>
      <c r="AG17" s="155"/>
      <c r="AH17" s="156"/>
    </row>
    <row r="18" spans="1:34" ht="53.1" customHeight="1" x14ac:dyDescent="0.25">
      <c r="A18" s="1" t="s">
        <v>28</v>
      </c>
      <c r="B18" s="36"/>
      <c r="C18" s="69"/>
      <c r="D18" s="63"/>
      <c r="E18" s="69"/>
      <c r="F18" s="69"/>
      <c r="G18" s="69"/>
      <c r="H18" s="70"/>
      <c r="I18" s="80"/>
      <c r="J18" s="76"/>
      <c r="K18" s="73">
        <f>IF(B18&lt;&gt;0,VLOOKUP(B18,'Barème Pays d''activité'!$A:$D,2,FALSE)*C18*H18,0)</f>
        <v>0</v>
      </c>
      <c r="L18" s="73">
        <f>IF(H18&lt;67,0,IF(B18&lt;&gt;0,VLOOKUP(B18,'Barème Pays d''activité'!$A:$D,3,FALSE)*E18*H18,0))</f>
        <v>0</v>
      </c>
      <c r="M18" s="73">
        <f>IF(B18&lt;&gt;0,VLOOKUP(B18,'Barème Pays d''activité'!$A:$D,4,FALSE)*C18*H18,0)</f>
        <v>0</v>
      </c>
      <c r="N18" s="72">
        <f t="shared" si="1"/>
        <v>0</v>
      </c>
      <c r="O18" s="73">
        <f t="shared" si="2"/>
        <v>0</v>
      </c>
      <c r="P18" s="74"/>
      <c r="S18" s="160" t="s">
        <v>46</v>
      </c>
      <c r="T18" s="161"/>
      <c r="U18" s="161"/>
      <c r="V18" s="161"/>
      <c r="W18" s="161"/>
      <c r="X18" s="161"/>
      <c r="Y18" s="161"/>
      <c r="Z18" s="162"/>
      <c r="AB18" s="163" t="s">
        <v>46</v>
      </c>
      <c r="AC18" s="164"/>
      <c r="AD18" s="164"/>
      <c r="AE18" s="164"/>
      <c r="AF18" s="164"/>
      <c r="AG18" s="164"/>
      <c r="AH18" s="165"/>
    </row>
    <row r="19" spans="1:34" ht="53.1" customHeight="1" x14ac:dyDescent="0.25">
      <c r="A19" s="1" t="s">
        <v>29</v>
      </c>
      <c r="B19" s="36"/>
      <c r="C19" s="69"/>
      <c r="D19" s="64"/>
      <c r="E19" s="69"/>
      <c r="F19" s="69"/>
      <c r="G19" s="69"/>
      <c r="H19" s="70"/>
      <c r="I19" s="80"/>
      <c r="J19" s="76"/>
      <c r="K19" s="73">
        <f>IF(B19&lt;&gt;0,VLOOKUP(B19,'Barème Pays d''activité'!$A:$D,2,FALSE)*C19*H19,0)</f>
        <v>0</v>
      </c>
      <c r="L19" s="73">
        <f>IF(H19&lt;67,0,IF(B19&lt;&gt;0,VLOOKUP(B19,'Barème Pays d''activité'!$A:$D,3,FALSE)*E19*H19,0))</f>
        <v>0</v>
      </c>
      <c r="M19" s="73">
        <f>IF(B19&lt;&gt;0,VLOOKUP(B19,'Barème Pays d''activité'!$A:$D,4,FALSE)*C19*H19,0)</f>
        <v>0</v>
      </c>
      <c r="N19" s="72">
        <f t="shared" si="1"/>
        <v>0</v>
      </c>
      <c r="O19" s="73">
        <f t="shared" si="2"/>
        <v>0</v>
      </c>
      <c r="P19" s="74"/>
      <c r="S19" s="166" t="s">
        <v>47</v>
      </c>
      <c r="T19" s="167"/>
      <c r="U19" s="167"/>
      <c r="V19" s="167"/>
      <c r="W19" s="167"/>
      <c r="X19" s="167"/>
      <c r="Y19" s="167"/>
      <c r="Z19" s="168"/>
      <c r="AB19" s="169" t="s">
        <v>0</v>
      </c>
      <c r="AC19" s="169"/>
      <c r="AD19" s="169"/>
      <c r="AE19" s="169"/>
      <c r="AF19" s="169"/>
      <c r="AG19" s="170">
        <f>VLOOKUP(AB19,'Barème Pays d''activité'!A:D,3, FALSE)</f>
        <v>9</v>
      </c>
      <c r="AH19" s="170"/>
    </row>
    <row r="20" spans="1:34" ht="53.1" customHeight="1" x14ac:dyDescent="0.25">
      <c r="A20" s="1" t="s">
        <v>30</v>
      </c>
      <c r="B20" s="36"/>
      <c r="C20" s="69"/>
      <c r="D20" s="64"/>
      <c r="E20" s="69"/>
      <c r="F20" s="69"/>
      <c r="G20" s="69"/>
      <c r="H20" s="70"/>
      <c r="I20" s="80"/>
      <c r="J20" s="76"/>
      <c r="K20" s="73">
        <f>IF(B20&lt;&gt;0,VLOOKUP(B20,'Barème Pays d''activité'!$A:$D,2,FALSE)*C20*H20,0)</f>
        <v>0</v>
      </c>
      <c r="L20" s="73">
        <f>IF(H20&lt;67,0,IF(B20&lt;&gt;0,VLOOKUP(B20,'Barème Pays d''activité'!$A:$D,3,FALSE)*E20*H20,0))</f>
        <v>0</v>
      </c>
      <c r="M20" s="73">
        <f>IF(B20&lt;&gt;0,VLOOKUP(B20,'Barème Pays d''activité'!$A:$D,4,FALSE)*C20*H20,0)</f>
        <v>0</v>
      </c>
      <c r="N20" s="72">
        <f t="shared" si="1"/>
        <v>0</v>
      </c>
      <c r="O20" s="73">
        <f t="shared" si="2"/>
        <v>0</v>
      </c>
      <c r="P20" s="74"/>
      <c r="S20" s="171" t="s">
        <v>48</v>
      </c>
      <c r="T20" s="172"/>
      <c r="U20" s="172"/>
      <c r="V20" s="172"/>
      <c r="W20" s="172"/>
      <c r="X20" s="172"/>
      <c r="Y20" s="172"/>
      <c r="Z20" s="173"/>
      <c r="AB20" s="141" t="s">
        <v>50</v>
      </c>
      <c r="AC20" s="141"/>
      <c r="AD20" s="141"/>
      <c r="AE20" s="141"/>
      <c r="AF20" s="141"/>
      <c r="AG20" s="142" t="s">
        <v>51</v>
      </c>
      <c r="AH20" s="142"/>
    </row>
    <row r="21" spans="1:34" ht="53.1" customHeight="1" x14ac:dyDescent="0.25">
      <c r="A21" s="1" t="s">
        <v>31</v>
      </c>
      <c r="B21" s="36"/>
      <c r="C21" s="69"/>
      <c r="D21" s="64"/>
      <c r="E21" s="69"/>
      <c r="F21" s="69"/>
      <c r="G21" s="69"/>
      <c r="H21" s="70"/>
      <c r="I21" s="80"/>
      <c r="J21" s="76"/>
      <c r="K21" s="73">
        <f>IF(B21&lt;&gt;0,VLOOKUP(B21,'Barème Pays d''activité'!$A:$D,2,FALSE)*C21*H21,0)</f>
        <v>0</v>
      </c>
      <c r="L21" s="73">
        <f>IF(H21&lt;67,0,IF(B21&lt;&gt;0,VLOOKUP(B21,'Barème Pays d''activité'!$A:$D,3,FALSE)*E21*H21,0))</f>
        <v>0</v>
      </c>
      <c r="M21" s="73">
        <f>IF(B21&lt;&gt;0,VLOOKUP(B21,'Barème Pays d''activité'!$A:$D,4,FALSE)*C21*H21,0)</f>
        <v>0</v>
      </c>
      <c r="N21" s="72">
        <f t="shared" si="1"/>
        <v>0</v>
      </c>
      <c r="O21" s="73">
        <f t="shared" si="2"/>
        <v>0</v>
      </c>
      <c r="P21" s="74"/>
    </row>
    <row r="22" spans="1:34" ht="53.1" customHeight="1" x14ac:dyDescent="0.25">
      <c r="A22" s="1" t="s">
        <v>32</v>
      </c>
      <c r="B22" s="36"/>
      <c r="C22" s="69"/>
      <c r="D22" s="64"/>
      <c r="E22" s="69"/>
      <c r="F22" s="69"/>
      <c r="G22" s="69"/>
      <c r="H22" s="70"/>
      <c r="I22" s="80"/>
      <c r="J22" s="76"/>
      <c r="K22" s="73">
        <f>IF(B22&lt;&gt;0,VLOOKUP(B22,'Barème Pays d''activité'!$A:$D,2,FALSE)*C22*H22,0)</f>
        <v>0</v>
      </c>
      <c r="L22" s="73">
        <f>IF(H22&lt;67,0,IF(B22&lt;&gt;0,VLOOKUP(B22,'Barème Pays d''activité'!$A:$D,3,FALSE)*E22*H22,0))</f>
        <v>0</v>
      </c>
      <c r="M22" s="73">
        <f>IF(B22&lt;&gt;0,VLOOKUP(B22,'Barème Pays d''activité'!$A:$D,4,FALSE)*C22*H22,0)</f>
        <v>0</v>
      </c>
      <c r="N22" s="72">
        <f t="shared" si="1"/>
        <v>0</v>
      </c>
      <c r="O22" s="73">
        <f t="shared" si="2"/>
        <v>0</v>
      </c>
      <c r="P22" s="74"/>
      <c r="AB22" s="174" t="s">
        <v>57</v>
      </c>
      <c r="AC22" s="175"/>
      <c r="AD22" s="175"/>
      <c r="AE22" s="175"/>
      <c r="AF22" s="175"/>
      <c r="AG22" s="175"/>
      <c r="AH22" s="176"/>
    </row>
    <row r="23" spans="1:34" ht="53.1" customHeight="1" x14ac:dyDescent="0.25">
      <c r="A23" s="1" t="s">
        <v>33</v>
      </c>
      <c r="B23" s="85"/>
      <c r="C23" s="86"/>
      <c r="D23" s="64"/>
      <c r="E23" s="86"/>
      <c r="F23" s="86"/>
      <c r="G23" s="86"/>
      <c r="H23" s="91"/>
      <c r="I23" s="92"/>
      <c r="J23" s="76"/>
      <c r="K23" s="81">
        <f>IF(B23&lt;&gt;0,VLOOKUP(B23,'Barème Pays d''activité'!$A:$D,2,FALSE)*C23*H23,0)</f>
        <v>0</v>
      </c>
      <c r="L23" s="81">
        <f>IF(H23&lt;67,0,IF(B23&lt;&gt;0,VLOOKUP(B23,'Barème Pays d''activité'!$A:$D,3,FALSE)*E23*H23,0))</f>
        <v>0</v>
      </c>
      <c r="M23" s="81">
        <f>IF(B23&lt;&gt;0,VLOOKUP(B23,'Barème Pays d''activité'!$A:$D,4,FALSE)*C23*H23,0)</f>
        <v>0</v>
      </c>
      <c r="N23" s="82">
        <f t="shared" si="1"/>
        <v>0</v>
      </c>
      <c r="O23" s="73">
        <f t="shared" si="2"/>
        <v>0</v>
      </c>
      <c r="P23" s="74"/>
      <c r="AB23" s="177"/>
      <c r="AC23" s="178"/>
      <c r="AD23" s="178"/>
      <c r="AE23" s="178"/>
      <c r="AF23" s="178"/>
      <c r="AG23" s="178"/>
      <c r="AH23" s="179"/>
    </row>
    <row r="24" spans="1:34" ht="53.1" customHeight="1" x14ac:dyDescent="0.25">
      <c r="A24" s="84" t="s">
        <v>34</v>
      </c>
      <c r="B24" s="87"/>
      <c r="C24" s="88"/>
      <c r="D24" s="89">
        <v>5</v>
      </c>
      <c r="E24" s="88"/>
      <c r="F24" s="88"/>
      <c r="G24" s="88"/>
      <c r="H24" s="88"/>
      <c r="I24" s="93"/>
      <c r="J24" s="90">
        <f>D24*2000</f>
        <v>10000</v>
      </c>
      <c r="K24" s="83"/>
      <c r="L24" s="83"/>
      <c r="M24" s="83"/>
      <c r="N24" s="83"/>
      <c r="O24" s="83"/>
      <c r="P24" s="74"/>
      <c r="AB24" s="160" t="s">
        <v>46</v>
      </c>
      <c r="AC24" s="161"/>
      <c r="AD24" s="161"/>
      <c r="AE24" s="161"/>
      <c r="AF24" s="161"/>
      <c r="AG24" s="161"/>
      <c r="AH24" s="162"/>
    </row>
    <row r="25" spans="1:34" ht="53.1" customHeight="1" x14ac:dyDescent="0.25">
      <c r="A25" s="47" t="s">
        <v>1</v>
      </c>
      <c r="B25" s="47"/>
      <c r="C25" s="48"/>
      <c r="D25" s="48"/>
      <c r="E25" s="48"/>
      <c r="F25" s="48"/>
      <c r="G25" s="48"/>
      <c r="H25" s="48"/>
      <c r="I25" s="71">
        <f>SUM(I4:I23)</f>
        <v>2299</v>
      </c>
      <c r="J25" s="71">
        <f>MIN(4500,SUM(J4:J24))</f>
        <v>4500</v>
      </c>
      <c r="K25" s="71">
        <f>SUM(K4:K23)</f>
        <v>19609</v>
      </c>
      <c r="L25" s="71">
        <f>SUM(L4:L23)</f>
        <v>13103</v>
      </c>
      <c r="M25" s="71">
        <f>SUM(M4:M23)</f>
        <v>4312</v>
      </c>
      <c r="N25" s="71">
        <f>SUM(N4:N13)</f>
        <v>1050</v>
      </c>
      <c r="O25" s="71">
        <f>SUM(O4:O23)</f>
        <v>3654</v>
      </c>
      <c r="P25" s="49">
        <f>SUM(P4:P23)</f>
        <v>250</v>
      </c>
      <c r="Q25" s="50" t="s">
        <v>36</v>
      </c>
      <c r="AB25" s="149" t="s">
        <v>0</v>
      </c>
      <c r="AC25" s="149"/>
      <c r="AD25" s="149"/>
      <c r="AE25" s="149"/>
      <c r="AF25" s="149"/>
      <c r="AG25" s="150">
        <f>VLOOKUP(AB25,'Barème Pays d''activité'!A:D,4, FALSE)</f>
        <v>8</v>
      </c>
      <c r="AH25" s="150"/>
    </row>
    <row r="26" spans="1:34" ht="53.1" customHeight="1" x14ac:dyDescent="0.25">
      <c r="J26" s="147" t="s">
        <v>35</v>
      </c>
      <c r="K26" s="77"/>
      <c r="L26" s="77"/>
      <c r="M26" s="77"/>
      <c r="N26" s="77"/>
      <c r="O26" s="77"/>
      <c r="P26" s="56">
        <f>SUM(I25:O25)</f>
        <v>48527</v>
      </c>
      <c r="Q26" s="57" t="s">
        <v>37</v>
      </c>
      <c r="AB26" s="141" t="s">
        <v>50</v>
      </c>
      <c r="AC26" s="141"/>
      <c r="AD26" s="141"/>
      <c r="AE26" s="141"/>
      <c r="AF26" s="141"/>
      <c r="AG26" s="142" t="s">
        <v>51</v>
      </c>
      <c r="AH26" s="142"/>
    </row>
    <row r="27" spans="1:34" ht="53.1" customHeight="1" thickBot="1" x14ac:dyDescent="0.3">
      <c r="J27" s="148"/>
      <c r="K27" s="77"/>
      <c r="L27" s="77"/>
      <c r="M27" s="77"/>
      <c r="N27" s="77"/>
      <c r="O27" s="77"/>
      <c r="P27" s="56">
        <f>P25+P26</f>
        <v>48777</v>
      </c>
      <c r="Q27" s="57" t="s">
        <v>38</v>
      </c>
    </row>
    <row r="28" spans="1:34" ht="53.1" customHeight="1" thickBot="1" x14ac:dyDescent="0.3">
      <c r="J28" s="77"/>
      <c r="K28" s="77"/>
      <c r="L28" s="77"/>
      <c r="M28" s="77"/>
      <c r="N28" s="77"/>
      <c r="O28" s="77"/>
      <c r="P28" s="42">
        <v>250000</v>
      </c>
      <c r="Q28" s="58" t="s">
        <v>142</v>
      </c>
    </row>
    <row r="29" spans="1:34" ht="53.1" customHeight="1" thickBot="1" x14ac:dyDescent="0.3">
      <c r="J29" s="77"/>
      <c r="K29" s="77"/>
      <c r="L29" s="77"/>
      <c r="M29" s="77"/>
      <c r="N29" s="77"/>
      <c r="O29" s="77"/>
      <c r="P29" s="60">
        <f>P28-P27</f>
        <v>201223</v>
      </c>
      <c r="Q29" s="59" t="s">
        <v>39</v>
      </c>
    </row>
    <row r="30" spans="1:34" ht="14.45" customHeight="1" x14ac:dyDescent="0.25">
      <c r="A30" s="144" t="s">
        <v>146</v>
      </c>
      <c r="B30" s="144"/>
      <c r="C30" s="144"/>
      <c r="D30" s="144"/>
      <c r="E30" s="144"/>
      <c r="F30" s="144"/>
      <c r="G30" s="145"/>
    </row>
    <row r="31" spans="1:34" ht="25.5" customHeight="1" x14ac:dyDescent="0.25">
      <c r="A31" s="143" t="s">
        <v>145</v>
      </c>
      <c r="B31" s="143"/>
      <c r="C31" s="143"/>
      <c r="D31" s="143"/>
      <c r="E31" s="143"/>
      <c r="F31" s="143"/>
      <c r="G31" s="143"/>
      <c r="H31" s="43"/>
      <c r="I31" s="43"/>
      <c r="J31" s="43"/>
    </row>
    <row r="32" spans="1:34" ht="33" customHeight="1" x14ac:dyDescent="0.25">
      <c r="A32" s="146" t="s">
        <v>40</v>
      </c>
      <c r="B32" s="146"/>
      <c r="C32" s="146"/>
      <c r="D32" s="146"/>
      <c r="E32" s="146"/>
      <c r="F32" s="146"/>
      <c r="G32" s="146"/>
      <c r="H32" s="44"/>
    </row>
    <row r="33" spans="1:7" ht="57" customHeight="1" x14ac:dyDescent="0.25">
      <c r="A33" s="45"/>
      <c r="B33" s="45"/>
      <c r="C33" s="45"/>
      <c r="D33" s="45"/>
      <c r="E33" s="45"/>
      <c r="F33" s="45"/>
      <c r="G33" s="43"/>
    </row>
    <row r="36" spans="1:7" ht="15.6" customHeight="1" x14ac:dyDescent="0.25"/>
    <row r="37" spans="1:7" ht="14.45" customHeight="1" x14ac:dyDescent="0.25"/>
  </sheetData>
  <mergeCells count="48">
    <mergeCell ref="B2:I2"/>
    <mergeCell ref="J2:O2"/>
    <mergeCell ref="S5:X5"/>
    <mergeCell ref="AB5:AH5"/>
    <mergeCell ref="AJ5:AP5"/>
    <mergeCell ref="S3:AD3"/>
    <mergeCell ref="AE3:AP3"/>
    <mergeCell ref="S4:Z4"/>
    <mergeCell ref="AB4:AH4"/>
    <mergeCell ref="AJ4:AP4"/>
    <mergeCell ref="S1:AD2"/>
    <mergeCell ref="AE1:AP2"/>
    <mergeCell ref="S6:X6"/>
    <mergeCell ref="AB6:AH6"/>
    <mergeCell ref="AJ6:AP6"/>
    <mergeCell ref="AB7:AH7"/>
    <mergeCell ref="AB8:AH8"/>
    <mergeCell ref="AJ8:AP8"/>
    <mergeCell ref="S14:Z15"/>
    <mergeCell ref="AB14:AF14"/>
    <mergeCell ref="AG14:AH14"/>
    <mergeCell ref="AB15:AF15"/>
    <mergeCell ref="AG15:AH15"/>
    <mergeCell ref="AJ9:AP9"/>
    <mergeCell ref="AB10:AH12"/>
    <mergeCell ref="AJ10:AP11"/>
    <mergeCell ref="S13:Z13"/>
    <mergeCell ref="AB13:AH13"/>
    <mergeCell ref="AB25:AF25"/>
    <mergeCell ref="AG25:AH25"/>
    <mergeCell ref="AB16:AH17"/>
    <mergeCell ref="S17:Z17"/>
    <mergeCell ref="S18:Z18"/>
    <mergeCell ref="AB18:AH18"/>
    <mergeCell ref="S19:Z19"/>
    <mergeCell ref="AB19:AF19"/>
    <mergeCell ref="AG19:AH19"/>
    <mergeCell ref="S20:Z20"/>
    <mergeCell ref="AB20:AF20"/>
    <mergeCell ref="AG20:AH20"/>
    <mergeCell ref="AB22:AH23"/>
    <mergeCell ref="AB24:AH24"/>
    <mergeCell ref="AB26:AF26"/>
    <mergeCell ref="AG26:AH26"/>
    <mergeCell ref="A31:G31"/>
    <mergeCell ref="A30:G30"/>
    <mergeCell ref="A32:G32"/>
    <mergeCell ref="J26:J27"/>
  </mergeCells>
  <conditionalFormatting sqref="P29">
    <cfRule type="cellIs" dxfId="3" priority="1" operator="lessThan">
      <formula>0</formula>
    </cfRule>
    <cfRule type="cellIs" dxfId="2" priority="2" operator="lessThan">
      <formula>-5000</formula>
    </cfRule>
    <cfRule type="cellIs" dxfId="1" priority="3" operator="lessThan">
      <formula>0</formula>
    </cfRule>
    <cfRule type="cellIs" dxfId="0" priority="4" operator="greaterThan">
      <formula>$P$28</formula>
    </cfRule>
  </conditionalFormatting>
  <dataValidations count="16">
    <dataValidation allowBlank="1" showInputMessage="1" showErrorMessage="1" prompt="Please select the Country of Activity from the drop-down menu" sqref="B3"/>
    <dataValidation type="whole" allowBlank="1" showErrorMessage="1" error="Individual volunteering activities from 2 to 12 months. Young people with fewer opportunities may carry out short-term_x000a_activities that can start as from 2 weeks. _x000a_Please enter the number of activity days + travel days." promptTitle="Upozorenje" prompt="Unijeti trajanje aktivnosti, uključujući dane putovanja._x000a__x000a_" sqref="H7:H13">
      <formula1>14</formula1>
      <formula2>369</formula2>
    </dataValidation>
    <dataValidation errorStyle="information" allowBlank="1" showInputMessage="1" showErrorMessage="1" errorTitle="Broj sudionika" sqref="E5"/>
    <dataValidation type="whole" allowBlank="1" showErrorMessage="1" error="Trajanje aktivnosti volonterskih timova je od 2 tjedna do 2 mjeseca. Unijeti trajanje aktivnosti, uključujući dane putovanja." promptTitle="Upozorenje" prompt="Unijeti trajanje aktivnosti, uključujući dane putovanja." sqref="H24">
      <formula1>14</formula1>
      <formula2>63</formula2>
    </dataValidation>
    <dataValidation allowBlank="1" showInputMessage="1" showErrorMessage="1" prompt="Najviše 4500 EUR po zahtjevu za bespovratna_x000a_sredstva._x000a_" sqref="J25"/>
    <dataValidation allowBlank="1" showErrorMessage="1" prompt="Korištenje potpore za učenje jezika moguće je samo u iznimnim slučajevima, uz prethodno odobrenje djelatnika Agencije. Za učenje jezika u novom programskom razdoblju predviđeni su mrežni jezični tečajevi na EUAcademy platformi" sqref="N3:N23"/>
    <dataValidation allowBlank="1" showInputMessage="1" showErrorMessage="1" prompt="Potpora za učenje jezika dostupna je samo za aktivnosti koje traju 60 dana ili više" sqref="N24"/>
    <dataValidation allowBlank="1" showInputMessage="1" showErrorMessage="1" prompt="Please enter the approved grant amount from the contract (Article I.3. Maximum amount and form of the grant)" sqref="P28"/>
    <dataValidation errorStyle="information" allowBlank="1" showInputMessage="1" showErrorMessage="1" errorTitle="Broj sudionika" error="Svaki volonter unosi se u zaseban redak." sqref="C4:G4 C5:C13 F5:G23 E6:E23"/>
    <dataValidation allowBlank="1" showErrorMessage="1" promptTitle="Uputa" prompt="Unosi se broj sudionika za koje je potrebna potpora za uključivanje." sqref="E24:F24"/>
    <dataValidation allowBlank="1" showErrorMessage="1" promptTitle="Uputa" prompt="Unesite ukupan iznos putovanja za navedeni broj sudionika (ovisno o razredu udaljenosti i pripadajućem iznosu u Vodiču kroz ESS)." sqref="I4:I24"/>
    <dataValidation allowBlank="1" showInputMessage="1" showErrorMessage="1" prompt="The total amount of exceptional costs cannot exceed the approved amount of exceptional costs from the contract (Annex II)" sqref="P25"/>
    <dataValidation type="whole" allowBlank="1" showInputMessage="1" showErrorMessage="1" error="10 to 40 participants per volunteering team activity coming from at_x000a_least 2 different countries" prompt="10 to 40 participants per volunteering team activity coming from at_x000a_least 2 different countries" sqref="C14">
      <formula1>0</formula1>
      <formula2>40</formula2>
    </dataValidation>
    <dataValidation type="whole" allowBlank="1" showInputMessage="1" showErrorMessage="1" errorTitle="Broj sudionika" error="10 to 40 participants per volunteering team activity coming from at_x000a_least 2 different countries" prompt="10 to 40 participants per volunteering team activity coming from at_x000a_least 2 different countries" sqref="C15:C23">
      <formula1>0</formula1>
      <formula2>40</formula2>
    </dataValidation>
    <dataValidation type="whole" allowBlank="1" showErrorMessage="1" error="The duration of Volunteering Team activities is between 2 weeks and 2 months (59 days), excluding travel days. Please enter the number of activity days + travel days." promptTitle="Upozorenje" prompt="Unijeti trajanje aktivnosti, uključujući dane putovanja._x000a__x000a_" sqref="H14:H23">
      <formula1>14</formula1>
      <formula2>63</formula2>
    </dataValidation>
    <dataValidation type="whole" allowBlank="1" showErrorMessage="1" error="Individual volunteering activities from 2 to 12 months. Young people with fewer opportunities may carry out short-term_x000a_activities that can start as from 2 weeks. _x000a_Please enter the number of days of activity + travel days." promptTitle="Upozorenje" prompt="Unijeti trajanje aktivnosti, uključujući dane putovanja._x000a__x000a_" sqref="H4:H6">
      <formula1>14</formula1>
      <formula2>369</formula2>
    </dataValidation>
  </dataValidations>
  <hyperlinks>
    <hyperlink ref="AE3:AP3" r:id="rId1" display="Lien vers le calculateur de distance de la Commission Européenne"/>
  </hyperlinks>
  <pageMargins left="0.7" right="0.7" top="0.75" bottom="0.75" header="0.3" footer="0.3"/>
  <pageSetup paperSize="9" orientation="portrait" r:id="rId2"/>
  <ignoredErrors>
    <ignoredError sqref="J25 N25"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'Barème Pays d''activité'!$A$2:$A$55</xm:f>
          </x14:formula1>
          <xm:sqref>AB25:AF25 B4:B23 AB14:AF14 AB19:AF19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zoomScale="80" zoomScaleNormal="80" workbookViewId="0">
      <pane ySplit="1" topLeftCell="A2" activePane="bottomLeft" state="frozen"/>
      <selection pane="bottomLeft" activeCell="F8" sqref="F8"/>
    </sheetView>
  </sheetViews>
  <sheetFormatPr baseColWidth="10" defaultRowHeight="15" x14ac:dyDescent="0.25"/>
  <cols>
    <col min="1" max="1" width="25.140625" bestFit="1" customWidth="1"/>
    <col min="2" max="2" width="17.42578125" customWidth="1"/>
    <col min="3" max="3" width="18" customWidth="1"/>
    <col min="4" max="4" width="19.85546875" customWidth="1"/>
  </cols>
  <sheetData>
    <row r="1" spans="1:4" ht="75" x14ac:dyDescent="0.25">
      <c r="A1" s="2" t="s">
        <v>105</v>
      </c>
      <c r="B1" s="2" t="s">
        <v>106</v>
      </c>
      <c r="C1" s="2" t="s">
        <v>107</v>
      </c>
      <c r="D1" s="2" t="s">
        <v>108</v>
      </c>
    </row>
    <row r="2" spans="1:4" x14ac:dyDescent="0.25">
      <c r="A2" s="3" t="s">
        <v>58</v>
      </c>
      <c r="B2" s="4">
        <v>29</v>
      </c>
      <c r="C2" s="5">
        <v>9</v>
      </c>
      <c r="D2" s="4">
        <v>6</v>
      </c>
    </row>
    <row r="3" spans="1:4" x14ac:dyDescent="0.25">
      <c r="A3" s="3" t="s">
        <v>59</v>
      </c>
      <c r="B3" s="4">
        <v>29</v>
      </c>
      <c r="C3" s="5">
        <v>9</v>
      </c>
      <c r="D3" s="4">
        <v>6</v>
      </c>
    </row>
    <row r="4" spans="1:4" x14ac:dyDescent="0.25">
      <c r="A4" s="3" t="s">
        <v>75</v>
      </c>
      <c r="B4" s="99">
        <v>33</v>
      </c>
      <c r="C4" s="5">
        <v>12</v>
      </c>
      <c r="D4" s="4">
        <v>7</v>
      </c>
    </row>
    <row r="5" spans="1:4" x14ac:dyDescent="0.25">
      <c r="A5" s="3" t="s">
        <v>60</v>
      </c>
      <c r="B5" s="4">
        <v>29</v>
      </c>
      <c r="C5" s="5">
        <v>9</v>
      </c>
      <c r="D5" s="4">
        <v>6</v>
      </c>
    </row>
    <row r="6" spans="1:4" x14ac:dyDescent="0.25">
      <c r="A6" s="3" t="s">
        <v>61</v>
      </c>
      <c r="B6" s="6">
        <v>35</v>
      </c>
      <c r="C6" s="5">
        <v>12</v>
      </c>
      <c r="D6" s="6">
        <v>7</v>
      </c>
    </row>
    <row r="7" spans="1:4" x14ac:dyDescent="0.25">
      <c r="A7" s="3" t="s">
        <v>62</v>
      </c>
      <c r="B7" s="4">
        <v>29</v>
      </c>
      <c r="C7" s="5">
        <v>9</v>
      </c>
      <c r="D7" s="4">
        <v>6</v>
      </c>
    </row>
    <row r="8" spans="1:4" x14ac:dyDescent="0.25">
      <c r="A8" s="3" t="s">
        <v>64</v>
      </c>
      <c r="B8" s="6">
        <v>36</v>
      </c>
      <c r="C8" s="5">
        <v>12</v>
      </c>
      <c r="D8" s="6">
        <v>6</v>
      </c>
    </row>
    <row r="9" spans="1:4" x14ac:dyDescent="0.25">
      <c r="A9" s="3" t="s">
        <v>63</v>
      </c>
      <c r="B9" s="4">
        <v>29</v>
      </c>
      <c r="C9" s="5">
        <v>9</v>
      </c>
      <c r="D9" s="4">
        <v>6</v>
      </c>
    </row>
    <row r="10" spans="1:4" x14ac:dyDescent="0.25">
      <c r="A10" s="3" t="s">
        <v>65</v>
      </c>
      <c r="B10" s="4">
        <v>29</v>
      </c>
      <c r="C10" s="5">
        <v>9</v>
      </c>
      <c r="D10" s="4">
        <v>6</v>
      </c>
    </row>
    <row r="11" spans="1:4" x14ac:dyDescent="0.25">
      <c r="A11" s="3" t="s">
        <v>66</v>
      </c>
      <c r="B11" s="6">
        <v>30</v>
      </c>
      <c r="C11" s="5">
        <v>10</v>
      </c>
      <c r="D11" s="6">
        <v>7</v>
      </c>
    </row>
    <row r="12" spans="1:4" x14ac:dyDescent="0.25">
      <c r="A12" s="3" t="s">
        <v>68</v>
      </c>
      <c r="B12" s="4">
        <v>30</v>
      </c>
      <c r="C12" s="5">
        <v>9</v>
      </c>
      <c r="D12" s="4">
        <v>7</v>
      </c>
    </row>
    <row r="13" spans="1:4" x14ac:dyDescent="0.25">
      <c r="A13" s="3" t="s">
        <v>67</v>
      </c>
      <c r="B13" s="6">
        <v>40</v>
      </c>
      <c r="C13" s="5">
        <v>13</v>
      </c>
      <c r="D13" s="6">
        <v>10</v>
      </c>
    </row>
    <row r="14" spans="1:4" x14ac:dyDescent="0.25">
      <c r="A14" s="3" t="s">
        <v>70</v>
      </c>
      <c r="B14" s="6">
        <v>55</v>
      </c>
      <c r="C14" s="5">
        <v>19</v>
      </c>
      <c r="D14" s="6">
        <v>12</v>
      </c>
    </row>
    <row r="15" spans="1:4" x14ac:dyDescent="0.25">
      <c r="A15" s="3" t="s">
        <v>71</v>
      </c>
      <c r="B15" s="4">
        <v>29</v>
      </c>
      <c r="C15" s="5">
        <v>9</v>
      </c>
      <c r="D15" s="4">
        <v>6</v>
      </c>
    </row>
    <row r="16" spans="1:4" x14ac:dyDescent="0.25">
      <c r="A16" s="3" t="s">
        <v>99</v>
      </c>
      <c r="B16" s="6">
        <v>25</v>
      </c>
      <c r="C16" s="5">
        <v>8</v>
      </c>
      <c r="D16" s="6">
        <v>6</v>
      </c>
    </row>
    <row r="17" spans="1:4" x14ac:dyDescent="0.25">
      <c r="A17" s="3" t="s">
        <v>72</v>
      </c>
      <c r="B17" s="4">
        <v>25</v>
      </c>
      <c r="C17" s="5">
        <v>8</v>
      </c>
      <c r="D17" s="4">
        <v>5</v>
      </c>
    </row>
    <row r="18" spans="1:4" x14ac:dyDescent="0.25">
      <c r="A18" s="3" t="s">
        <v>73</v>
      </c>
      <c r="B18" s="6">
        <v>36</v>
      </c>
      <c r="C18" s="5">
        <v>12</v>
      </c>
      <c r="D18" s="6">
        <v>7</v>
      </c>
    </row>
    <row r="19" spans="1:4" x14ac:dyDescent="0.25">
      <c r="A19" s="3" t="s">
        <v>0</v>
      </c>
      <c r="B19" s="6">
        <v>28</v>
      </c>
      <c r="C19" s="5">
        <v>9</v>
      </c>
      <c r="D19" s="6">
        <v>8</v>
      </c>
    </row>
    <row r="20" spans="1:4" x14ac:dyDescent="0.25">
      <c r="A20" s="3" t="s">
        <v>74</v>
      </c>
      <c r="B20" s="4">
        <v>29</v>
      </c>
      <c r="C20" s="5">
        <v>9</v>
      </c>
      <c r="D20" s="4">
        <v>6</v>
      </c>
    </row>
    <row r="21" spans="1:4" x14ac:dyDescent="0.25">
      <c r="A21" s="3" t="s">
        <v>76</v>
      </c>
      <c r="B21" s="6">
        <v>30</v>
      </c>
      <c r="C21" s="5">
        <v>9</v>
      </c>
      <c r="D21" s="6">
        <v>7</v>
      </c>
    </row>
    <row r="22" spans="1:4" x14ac:dyDescent="0.25">
      <c r="A22" s="3" t="s">
        <v>77</v>
      </c>
      <c r="B22" s="6">
        <v>24</v>
      </c>
      <c r="C22" s="5">
        <v>8</v>
      </c>
      <c r="D22" s="6">
        <v>7</v>
      </c>
    </row>
    <row r="23" spans="1:4" x14ac:dyDescent="0.25">
      <c r="A23" s="3" t="s">
        <v>79</v>
      </c>
      <c r="B23" s="4">
        <v>52</v>
      </c>
      <c r="C23" s="5">
        <v>18</v>
      </c>
      <c r="D23" s="4">
        <v>11</v>
      </c>
    </row>
    <row r="24" spans="1:4" x14ac:dyDescent="0.25">
      <c r="A24" s="3" t="s">
        <v>78</v>
      </c>
      <c r="B24" s="6">
        <v>36</v>
      </c>
      <c r="C24" s="5">
        <v>12</v>
      </c>
      <c r="D24" s="6">
        <v>8</v>
      </c>
    </row>
    <row r="25" spans="1:4" x14ac:dyDescent="0.25">
      <c r="A25" s="3" t="s">
        <v>80</v>
      </c>
      <c r="B25" s="4">
        <v>29</v>
      </c>
      <c r="C25" s="5">
        <v>9</v>
      </c>
      <c r="D25" s="4">
        <v>6</v>
      </c>
    </row>
    <row r="26" spans="1:4" x14ac:dyDescent="0.25">
      <c r="A26" s="3" t="s">
        <v>81</v>
      </c>
      <c r="B26" s="6">
        <v>28</v>
      </c>
      <c r="C26" s="5">
        <v>9</v>
      </c>
      <c r="D26" s="6">
        <v>6</v>
      </c>
    </row>
    <row r="27" spans="1:4" x14ac:dyDescent="0.25">
      <c r="A27" s="3" t="s">
        <v>82</v>
      </c>
      <c r="B27" s="4">
        <v>29</v>
      </c>
      <c r="C27" s="5">
        <v>9</v>
      </c>
      <c r="D27" s="4">
        <v>6</v>
      </c>
    </row>
    <row r="28" spans="1:4" x14ac:dyDescent="0.25">
      <c r="A28" s="3" t="s">
        <v>2</v>
      </c>
      <c r="B28" s="4">
        <v>29</v>
      </c>
      <c r="C28" s="5">
        <v>9</v>
      </c>
      <c r="D28" s="4">
        <v>6</v>
      </c>
    </row>
    <row r="29" spans="1:4" x14ac:dyDescent="0.25">
      <c r="A29" s="3" t="s">
        <v>83</v>
      </c>
      <c r="B29" s="6">
        <v>25</v>
      </c>
      <c r="C29" s="5">
        <v>8</v>
      </c>
      <c r="D29" s="6">
        <v>5</v>
      </c>
    </row>
    <row r="30" spans="1:4" x14ac:dyDescent="0.25">
      <c r="A30" s="3" t="s">
        <v>84</v>
      </c>
      <c r="B30" s="4">
        <v>29</v>
      </c>
      <c r="C30" s="5">
        <v>9</v>
      </c>
      <c r="D30" s="4">
        <v>6</v>
      </c>
    </row>
    <row r="31" spans="1:4" x14ac:dyDescent="0.25">
      <c r="A31" s="3" t="s">
        <v>85</v>
      </c>
      <c r="B31" s="4">
        <v>29</v>
      </c>
      <c r="C31" s="5">
        <v>9</v>
      </c>
      <c r="D31" s="4">
        <v>6</v>
      </c>
    </row>
    <row r="32" spans="1:4" x14ac:dyDescent="0.25">
      <c r="A32" s="3" t="s">
        <v>3</v>
      </c>
      <c r="B32" s="6">
        <v>34</v>
      </c>
      <c r="C32" s="5">
        <v>11</v>
      </c>
      <c r="D32" s="6">
        <v>8</v>
      </c>
    </row>
    <row r="33" spans="1:4" x14ac:dyDescent="0.25">
      <c r="A33" s="3" t="s">
        <v>86</v>
      </c>
      <c r="B33" s="6">
        <v>26</v>
      </c>
      <c r="C33" s="5">
        <v>8</v>
      </c>
      <c r="D33" s="6">
        <v>6</v>
      </c>
    </row>
    <row r="34" spans="1:4" x14ac:dyDescent="0.25">
      <c r="A34" s="3" t="s">
        <v>4</v>
      </c>
      <c r="B34" s="4">
        <v>37</v>
      </c>
      <c r="C34" s="5">
        <v>13</v>
      </c>
      <c r="D34" s="4">
        <v>7</v>
      </c>
    </row>
    <row r="35" spans="1:4" x14ac:dyDescent="0.25">
      <c r="A35" s="3" t="s">
        <v>87</v>
      </c>
      <c r="B35" s="6">
        <v>29</v>
      </c>
      <c r="C35" s="5">
        <v>11</v>
      </c>
      <c r="D35" s="6">
        <v>6</v>
      </c>
    </row>
    <row r="36" spans="1:4" x14ac:dyDescent="0.25">
      <c r="A36" s="3" t="s">
        <v>90</v>
      </c>
      <c r="B36" s="4">
        <v>29</v>
      </c>
      <c r="C36" s="5">
        <v>9</v>
      </c>
      <c r="D36" s="4">
        <v>6</v>
      </c>
    </row>
    <row r="37" spans="1:4" x14ac:dyDescent="0.25">
      <c r="A37" s="3" t="s">
        <v>88</v>
      </c>
      <c r="B37" s="4">
        <v>29</v>
      </c>
      <c r="C37" s="5">
        <v>9</v>
      </c>
      <c r="D37" s="4">
        <v>6</v>
      </c>
    </row>
    <row r="38" spans="1:4" x14ac:dyDescent="0.25">
      <c r="A38" s="3" t="s">
        <v>89</v>
      </c>
      <c r="B38" s="4">
        <v>29</v>
      </c>
      <c r="C38" s="5">
        <v>9</v>
      </c>
      <c r="D38" s="4">
        <v>6</v>
      </c>
    </row>
    <row r="39" spans="1:4" x14ac:dyDescent="0.25">
      <c r="A39" s="3" t="s">
        <v>92</v>
      </c>
      <c r="B39" s="6">
        <v>36</v>
      </c>
      <c r="C39" s="5">
        <v>12</v>
      </c>
      <c r="D39" s="6">
        <v>8</v>
      </c>
    </row>
    <row r="40" spans="1:4" x14ac:dyDescent="0.25">
      <c r="A40" s="3" t="s">
        <v>5</v>
      </c>
      <c r="B40" s="4">
        <v>29</v>
      </c>
      <c r="C40" s="5">
        <v>9</v>
      </c>
      <c r="D40" s="4">
        <v>6</v>
      </c>
    </row>
    <row r="41" spans="1:4" x14ac:dyDescent="0.25">
      <c r="A41" s="3" t="s">
        <v>91</v>
      </c>
      <c r="B41" s="6">
        <v>36</v>
      </c>
      <c r="C41" s="5">
        <v>13</v>
      </c>
      <c r="D41" s="6">
        <v>7</v>
      </c>
    </row>
    <row r="42" spans="1:4" x14ac:dyDescent="0.25">
      <c r="A42" s="3" t="s">
        <v>93</v>
      </c>
      <c r="B42" s="4">
        <v>25</v>
      </c>
      <c r="C42" s="5">
        <v>8</v>
      </c>
      <c r="D42" s="4">
        <v>6</v>
      </c>
    </row>
    <row r="43" spans="1:4" x14ac:dyDescent="0.25">
      <c r="A43" s="3" t="s">
        <v>6</v>
      </c>
      <c r="B43" s="6">
        <v>27</v>
      </c>
      <c r="C43" s="5">
        <v>9</v>
      </c>
      <c r="D43" s="6">
        <v>6</v>
      </c>
    </row>
    <row r="44" spans="1:4" ht="30" x14ac:dyDescent="0.25">
      <c r="A44" s="7" t="s">
        <v>94</v>
      </c>
      <c r="B44" s="4">
        <v>20</v>
      </c>
      <c r="C44" s="5">
        <v>6</v>
      </c>
      <c r="D44" s="4">
        <v>4</v>
      </c>
    </row>
    <row r="45" spans="1:4" x14ac:dyDescent="0.25">
      <c r="A45" s="3" t="s">
        <v>95</v>
      </c>
      <c r="B45" s="6">
        <v>23</v>
      </c>
      <c r="C45" s="5">
        <v>8</v>
      </c>
      <c r="D45" s="6">
        <v>4</v>
      </c>
    </row>
    <row r="46" spans="1:4" x14ac:dyDescent="0.25">
      <c r="A46" s="3" t="s">
        <v>96</v>
      </c>
      <c r="B46" s="4">
        <v>29</v>
      </c>
      <c r="C46" s="5">
        <v>9</v>
      </c>
      <c r="D46" s="4">
        <v>6</v>
      </c>
    </row>
    <row r="47" spans="1:4" x14ac:dyDescent="0.25">
      <c r="A47" s="3" t="s">
        <v>97</v>
      </c>
      <c r="B47" s="6">
        <v>24</v>
      </c>
      <c r="C47" s="5">
        <v>8</v>
      </c>
      <c r="D47" s="6">
        <v>6</v>
      </c>
    </row>
    <row r="48" spans="1:4" x14ac:dyDescent="0.25">
      <c r="A48" s="3" t="s">
        <v>98</v>
      </c>
      <c r="B48" s="4">
        <v>26</v>
      </c>
      <c r="C48" s="5">
        <v>8</v>
      </c>
      <c r="D48" s="4">
        <v>5</v>
      </c>
    </row>
    <row r="49" spans="1:4" x14ac:dyDescent="0.25">
      <c r="A49" s="3" t="s">
        <v>100</v>
      </c>
      <c r="B49" s="6">
        <v>35</v>
      </c>
      <c r="C49" s="5">
        <v>12</v>
      </c>
      <c r="D49" s="6">
        <v>7</v>
      </c>
    </row>
    <row r="50" spans="1:4" x14ac:dyDescent="0.25">
      <c r="A50" s="3" t="s">
        <v>101</v>
      </c>
      <c r="B50" s="4">
        <v>29</v>
      </c>
      <c r="C50" s="5">
        <v>9</v>
      </c>
      <c r="D50" s="4">
        <v>6</v>
      </c>
    </row>
    <row r="51" spans="1:4" x14ac:dyDescent="0.25">
      <c r="A51" s="3" t="s">
        <v>69</v>
      </c>
      <c r="B51" s="6">
        <v>24</v>
      </c>
      <c r="C51" s="5">
        <v>8</v>
      </c>
      <c r="D51" s="6">
        <v>7</v>
      </c>
    </row>
    <row r="52" spans="1:4" ht="45" x14ac:dyDescent="0.25">
      <c r="A52" s="8" t="s">
        <v>109</v>
      </c>
      <c r="B52" s="4">
        <v>29</v>
      </c>
      <c r="C52" s="5">
        <v>9</v>
      </c>
      <c r="D52" s="4">
        <v>6</v>
      </c>
    </row>
    <row r="53" spans="1:4" ht="45" x14ac:dyDescent="0.25">
      <c r="A53" s="7" t="s">
        <v>102</v>
      </c>
      <c r="B53" s="4">
        <v>29</v>
      </c>
      <c r="C53" s="5">
        <v>9</v>
      </c>
      <c r="D53" s="4">
        <v>6</v>
      </c>
    </row>
    <row r="54" spans="1:4" x14ac:dyDescent="0.25">
      <c r="A54" s="3" t="s">
        <v>103</v>
      </c>
      <c r="B54" s="4">
        <v>29</v>
      </c>
      <c r="C54" s="5">
        <v>9</v>
      </c>
      <c r="D54" s="4">
        <v>6</v>
      </c>
    </row>
    <row r="55" spans="1:4" x14ac:dyDescent="0.25">
      <c r="A55" s="3" t="s">
        <v>104</v>
      </c>
      <c r="B55" s="6">
        <v>24</v>
      </c>
      <c r="C55" s="5">
        <v>8</v>
      </c>
      <c r="D55" s="6">
        <v>6</v>
      </c>
    </row>
  </sheetData>
  <sheetProtection selectLockedCells="1" selectUnlockedCells="1"/>
  <autoFilter ref="A1:D1">
    <sortState ref="A2:D55">
      <sortCondition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Demande pot de reserve</vt:lpstr>
      <vt:lpstr>Calcul des mobilités</vt:lpstr>
      <vt:lpstr>Barème Pays d'activité</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2023-06-14T09:29:26Z</dcterms:created>
  <dcterms:modified xsi:type="dcterms:W3CDTF">2025-08-08T07:52:19Z</dcterms:modified>
</cp:coreProperties>
</file>